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eien\H O M E P A G E\Bilddateien für Upload\"/>
    </mc:Choice>
  </mc:AlternateContent>
  <xr:revisionPtr revIDLastSave="0" documentId="13_ncr:1_{D0B8BC70-AB56-4E33-BDE5-54667227DF54}" xr6:coauthVersionLast="36" xr6:coauthVersionMax="36" xr10:uidLastSave="{00000000-0000-0000-0000-000000000000}"/>
  <bookViews>
    <workbookView xWindow="0" yWindow="0" windowWidth="28800" windowHeight="12210" tabRatio="843" activeTab="3" xr2:uid="{C21294A0-F278-4227-AB38-CAB0B3607765}"/>
  </bookViews>
  <sheets>
    <sheet name="INTRO" sheetId="10" r:id="rId1"/>
    <sheet name="RECHNER" sheetId="4" r:id="rId2"/>
    <sheet name="CALCULATOR" sheetId="7" r:id="rId3"/>
    <sheet name="Info Table" sheetId="18" r:id="rId4"/>
  </sheets>
  <definedNames>
    <definedName name="_xlnm.Print_Area" localSheetId="1">RECHNER!$A$21:$N$38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7" l="1"/>
  <c r="H34" i="7" l="1"/>
  <c r="H24" i="7"/>
  <c r="H23" i="7"/>
  <c r="H22" i="7"/>
  <c r="H34" i="4"/>
  <c r="H24" i="4"/>
  <c r="H23" i="4"/>
  <c r="H22" i="4"/>
  <c r="H28" i="4"/>
  <c r="V54" i="18"/>
  <c r="Y54" i="18" s="1"/>
  <c r="I54" i="18"/>
  <c r="L54" i="18" s="1"/>
  <c r="X53" i="18"/>
  <c r="V53" i="18"/>
  <c r="Y53" i="18" s="1"/>
  <c r="K53" i="18"/>
  <c r="I53" i="18"/>
  <c r="L53" i="18" s="1"/>
  <c r="X52" i="18"/>
  <c r="V52" i="18"/>
  <c r="Y52" i="18" s="1"/>
  <c r="K52" i="18"/>
  <c r="I52" i="18"/>
  <c r="X51" i="18"/>
  <c r="Y51" i="18" s="1"/>
  <c r="V51" i="18"/>
  <c r="K51" i="18"/>
  <c r="L51" i="18" s="1"/>
  <c r="I51" i="18"/>
  <c r="W50" i="18"/>
  <c r="V50" i="18"/>
  <c r="J50" i="18"/>
  <c r="I50" i="18"/>
  <c r="X49" i="18"/>
  <c r="W49" i="18"/>
  <c r="V49" i="18"/>
  <c r="K49" i="18"/>
  <c r="J49" i="18"/>
  <c r="I49" i="18"/>
  <c r="X48" i="18"/>
  <c r="W48" i="18"/>
  <c r="V48" i="18"/>
  <c r="K48" i="18"/>
  <c r="J48" i="18"/>
  <c r="I48" i="18"/>
  <c r="X47" i="18"/>
  <c r="W47" i="18"/>
  <c r="V47" i="18"/>
  <c r="K47" i="18"/>
  <c r="J47" i="18"/>
  <c r="I47" i="18"/>
  <c r="W46" i="18"/>
  <c r="V46" i="18"/>
  <c r="J46" i="18"/>
  <c r="I46" i="18"/>
  <c r="X45" i="18"/>
  <c r="W45" i="18"/>
  <c r="V45" i="18"/>
  <c r="K45" i="18"/>
  <c r="J45" i="18"/>
  <c r="I45" i="18"/>
  <c r="X44" i="18"/>
  <c r="Y44" i="18" s="1"/>
  <c r="W44" i="18"/>
  <c r="V44" i="18"/>
  <c r="K44" i="18"/>
  <c r="J44" i="18"/>
  <c r="I44" i="18"/>
  <c r="X43" i="18"/>
  <c r="W43" i="18"/>
  <c r="V43" i="18"/>
  <c r="Y43" i="18" s="1"/>
  <c r="K43" i="18"/>
  <c r="J43" i="18"/>
  <c r="I43" i="18"/>
  <c r="W42" i="18"/>
  <c r="V42" i="18"/>
  <c r="Y42" i="18" s="1"/>
  <c r="J42" i="18"/>
  <c r="I42" i="18"/>
  <c r="X41" i="18"/>
  <c r="W41" i="18"/>
  <c r="V41" i="18"/>
  <c r="K41" i="18"/>
  <c r="J41" i="18"/>
  <c r="I41" i="18"/>
  <c r="X40" i="18"/>
  <c r="W40" i="18"/>
  <c r="Y40" i="18" s="1"/>
  <c r="V40" i="18"/>
  <c r="K40" i="18"/>
  <c r="J40" i="18"/>
  <c r="I40" i="18"/>
  <c r="X39" i="18"/>
  <c r="W39" i="18"/>
  <c r="Y39" i="18" s="1"/>
  <c r="K39" i="18"/>
  <c r="J39" i="18"/>
  <c r="L39" i="18" s="1"/>
  <c r="V38" i="18"/>
  <c r="Y38" i="18" s="1"/>
  <c r="L38" i="18"/>
  <c r="I38" i="18"/>
  <c r="X37" i="18"/>
  <c r="V37" i="18"/>
  <c r="K37" i="18"/>
  <c r="I37" i="18"/>
  <c r="X36" i="18"/>
  <c r="V36" i="18"/>
  <c r="K36" i="18"/>
  <c r="I36" i="18"/>
  <c r="L36" i="18" s="1"/>
  <c r="X35" i="18"/>
  <c r="V35" i="18"/>
  <c r="Y35" i="18" s="1"/>
  <c r="K35" i="18"/>
  <c r="I35" i="18"/>
  <c r="W34" i="18"/>
  <c r="V34" i="18"/>
  <c r="Y34" i="18" s="1"/>
  <c r="J34" i="18"/>
  <c r="I34" i="18"/>
  <c r="X33" i="18"/>
  <c r="W33" i="18"/>
  <c r="V33" i="18"/>
  <c r="K33" i="18"/>
  <c r="J33" i="18"/>
  <c r="I33" i="18"/>
  <c r="X32" i="18"/>
  <c r="W32" i="18"/>
  <c r="V32" i="18"/>
  <c r="K32" i="18"/>
  <c r="J32" i="18"/>
  <c r="I32" i="18"/>
  <c r="X31" i="18"/>
  <c r="W31" i="18"/>
  <c r="V31" i="18"/>
  <c r="K31" i="18"/>
  <c r="J31" i="18"/>
  <c r="I31" i="18"/>
  <c r="L31" i="18" s="1"/>
  <c r="W30" i="18"/>
  <c r="V30" i="18"/>
  <c r="J30" i="18"/>
  <c r="I30" i="18"/>
  <c r="L30" i="18" s="1"/>
  <c r="X29" i="18"/>
  <c r="W29" i="18"/>
  <c r="V29" i="18"/>
  <c r="K29" i="18"/>
  <c r="J29" i="18"/>
  <c r="I29" i="18"/>
  <c r="L29" i="18" s="1"/>
  <c r="X28" i="18"/>
  <c r="W28" i="18"/>
  <c r="V28" i="18"/>
  <c r="K28" i="18"/>
  <c r="J28" i="18"/>
  <c r="I28" i="18"/>
  <c r="X27" i="18"/>
  <c r="W27" i="18"/>
  <c r="V27" i="18"/>
  <c r="K27" i="18"/>
  <c r="J27" i="18"/>
  <c r="I27" i="18"/>
  <c r="W26" i="18"/>
  <c r="Y26" i="18" s="1"/>
  <c r="V26" i="18"/>
  <c r="J26" i="18"/>
  <c r="I26" i="18"/>
  <c r="X25" i="18"/>
  <c r="W25" i="18"/>
  <c r="V25" i="18"/>
  <c r="K25" i="18"/>
  <c r="J25" i="18"/>
  <c r="I25" i="18"/>
  <c r="X24" i="18"/>
  <c r="W24" i="18"/>
  <c r="V24" i="18"/>
  <c r="K24" i="18"/>
  <c r="J24" i="18"/>
  <c r="I24" i="18"/>
  <c r="X23" i="18"/>
  <c r="W23" i="18"/>
  <c r="K23" i="18"/>
  <c r="J23" i="18"/>
  <c r="V22" i="18"/>
  <c r="Y22" i="18" s="1"/>
  <c r="L22" i="18"/>
  <c r="I22" i="18"/>
  <c r="X21" i="18"/>
  <c r="V21" i="18"/>
  <c r="K21" i="18"/>
  <c r="I21" i="18"/>
  <c r="X20" i="18"/>
  <c r="V20" i="18"/>
  <c r="Y20" i="18" s="1"/>
  <c r="K20" i="18"/>
  <c r="I20" i="18"/>
  <c r="X19" i="18"/>
  <c r="V19" i="18"/>
  <c r="Y19" i="18" s="1"/>
  <c r="K19" i="18"/>
  <c r="I19" i="18"/>
  <c r="W18" i="18"/>
  <c r="V18" i="18"/>
  <c r="J18" i="18"/>
  <c r="I18" i="18"/>
  <c r="X17" i="18"/>
  <c r="W17" i="18"/>
  <c r="V17" i="18"/>
  <c r="K17" i="18"/>
  <c r="J17" i="18"/>
  <c r="I17" i="18"/>
  <c r="X16" i="18"/>
  <c r="W16" i="18"/>
  <c r="V16" i="18"/>
  <c r="K16" i="18"/>
  <c r="J16" i="18"/>
  <c r="I16" i="18"/>
  <c r="X15" i="18"/>
  <c r="Y15" i="18" s="1"/>
  <c r="V15" i="18"/>
  <c r="K15" i="18"/>
  <c r="I15" i="18"/>
  <c r="W14" i="18"/>
  <c r="Y14" i="18" s="1"/>
  <c r="V14" i="18"/>
  <c r="J14" i="18"/>
  <c r="L14" i="18" s="1"/>
  <c r="I14" i="18"/>
  <c r="X13" i="18"/>
  <c r="W13" i="18"/>
  <c r="V13" i="18"/>
  <c r="K13" i="18"/>
  <c r="J13" i="18"/>
  <c r="I13" i="18"/>
  <c r="X12" i="18"/>
  <c r="W12" i="18"/>
  <c r="V12" i="18"/>
  <c r="K12" i="18"/>
  <c r="J12" i="18"/>
  <c r="L12" i="18" s="1"/>
  <c r="I12" i="18"/>
  <c r="X11" i="18"/>
  <c r="V11" i="18"/>
  <c r="K11" i="18"/>
  <c r="I11" i="18"/>
  <c r="W10" i="18"/>
  <c r="V10" i="18"/>
  <c r="J10" i="18"/>
  <c r="I10" i="18"/>
  <c r="W9" i="18"/>
  <c r="Y9" i="18" s="1"/>
  <c r="V9" i="18"/>
  <c r="O9" i="18"/>
  <c r="O10" i="18" s="1"/>
  <c r="O11" i="18" s="1"/>
  <c r="O12" i="18" s="1"/>
  <c r="O13" i="18" s="1"/>
  <c r="O14" i="18" s="1"/>
  <c r="O15" i="18" s="1"/>
  <c r="O16" i="18" s="1"/>
  <c r="O17" i="18" s="1"/>
  <c r="O18" i="18" s="1"/>
  <c r="O19" i="18" s="1"/>
  <c r="O20" i="18" s="1"/>
  <c r="O21" i="18" s="1"/>
  <c r="O22" i="18" s="1"/>
  <c r="O23" i="18" s="1"/>
  <c r="O24" i="18" s="1"/>
  <c r="O25" i="18" s="1"/>
  <c r="O26" i="18" s="1"/>
  <c r="O27" i="18" s="1"/>
  <c r="O28" i="18" s="1"/>
  <c r="O29" i="18" s="1"/>
  <c r="O30" i="18" s="1"/>
  <c r="O31" i="18" s="1"/>
  <c r="O32" i="18" s="1"/>
  <c r="O33" i="18" s="1"/>
  <c r="O34" i="18" s="1"/>
  <c r="O35" i="18" s="1"/>
  <c r="O36" i="18" s="1"/>
  <c r="O37" i="18" s="1"/>
  <c r="O38" i="18" s="1"/>
  <c r="O39" i="18" s="1"/>
  <c r="O40" i="18" s="1"/>
  <c r="O41" i="18" s="1"/>
  <c r="O42" i="18" s="1"/>
  <c r="O43" i="18" s="1"/>
  <c r="O44" i="18" s="1"/>
  <c r="O45" i="18" s="1"/>
  <c r="O46" i="18" s="1"/>
  <c r="O47" i="18" s="1"/>
  <c r="O48" i="18" s="1"/>
  <c r="O49" i="18" s="1"/>
  <c r="O50" i="18" s="1"/>
  <c r="O51" i="18" s="1"/>
  <c r="O52" i="18" s="1"/>
  <c r="O53" i="18" s="1"/>
  <c r="O54" i="18" s="1"/>
  <c r="J9" i="18"/>
  <c r="I9" i="18"/>
  <c r="W8" i="18"/>
  <c r="V8" i="18"/>
  <c r="Y8" i="18" s="1"/>
  <c r="O8" i="18"/>
  <c r="J8" i="18"/>
  <c r="I8" i="18"/>
  <c r="B8" i="18"/>
  <c r="B9" i="18" s="1"/>
  <c r="B10" i="18" s="1"/>
  <c r="B11" i="18" s="1"/>
  <c r="B12" i="18" s="1"/>
  <c r="B13" i="18" s="1"/>
  <c r="B14" i="18" s="1"/>
  <c r="B15" i="18" s="1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Y7" i="18"/>
  <c r="L7" i="18"/>
  <c r="Y47" i="18" l="1"/>
  <c r="Y49" i="18"/>
  <c r="Y30" i="18"/>
  <c r="K26" i="7"/>
  <c r="L18" i="18"/>
  <c r="L33" i="18"/>
  <c r="L17" i="18"/>
  <c r="L8" i="18"/>
  <c r="Y24" i="18"/>
  <c r="L41" i="18"/>
  <c r="L45" i="18"/>
  <c r="L27" i="18"/>
  <c r="L52" i="18"/>
  <c r="Y12" i="18"/>
  <c r="L25" i="18"/>
  <c r="Y41" i="18"/>
  <c r="L10" i="18"/>
  <c r="Y10" i="18"/>
  <c r="L23" i="18"/>
  <c r="Y27" i="18"/>
  <c r="Y36" i="18"/>
  <c r="Y45" i="18"/>
  <c r="L48" i="18"/>
  <c r="L50" i="18"/>
  <c r="Y23" i="18"/>
  <c r="Y25" i="18"/>
  <c r="L37" i="18"/>
  <c r="L40" i="18"/>
  <c r="L42" i="18"/>
  <c r="L46" i="18"/>
  <c r="Y50" i="18"/>
  <c r="L28" i="18"/>
  <c r="Y48" i="18"/>
  <c r="Y11" i="18"/>
  <c r="Y13" i="18"/>
  <c r="L21" i="18"/>
  <c r="Y32" i="18"/>
  <c r="Y37" i="18"/>
  <c r="Y46" i="18"/>
  <c r="Y16" i="18"/>
  <c r="Y21" i="18"/>
  <c r="L20" i="18"/>
  <c r="L15" i="18"/>
  <c r="L11" i="18"/>
  <c r="L32" i="18"/>
  <c r="L34" i="18"/>
  <c r="L16" i="18"/>
  <c r="L47" i="18"/>
  <c r="L49" i="18"/>
  <c r="L44" i="18"/>
  <c r="L43" i="18"/>
  <c r="L24" i="18"/>
  <c r="L26" i="18"/>
  <c r="L35" i="18"/>
  <c r="L13" i="18"/>
  <c r="L9" i="18"/>
  <c r="L19" i="18"/>
  <c r="Y17" i="18"/>
  <c r="Y18" i="18"/>
  <c r="Y31" i="18"/>
  <c r="Y33" i="18"/>
  <c r="Y28" i="18"/>
  <c r="Y29" i="18"/>
  <c r="K6" i="7" l="1"/>
  <c r="K6" i="4"/>
  <c r="G10" i="4"/>
  <c r="H10" i="4" s="1"/>
  <c r="G10" i="7"/>
  <c r="H10" i="7" s="1"/>
  <c r="D10" i="7" l="1"/>
  <c r="D10" i="4"/>
  <c r="J22" i="4" l="1"/>
  <c r="K26" i="4" s="1"/>
  <c r="R14" i="7" l="1"/>
  <c r="R14" i="4"/>
  <c r="R15" i="7" l="1"/>
  <c r="R16" i="7" s="1"/>
  <c r="R17" i="7" s="1"/>
  <c r="R18" i="7" s="1"/>
  <c r="R19" i="7" s="1"/>
  <c r="R20" i="7" s="1"/>
  <c r="R21" i="7" s="1"/>
  <c r="R22" i="7" s="1"/>
  <c r="R23" i="7" s="1"/>
  <c r="R24" i="7" s="1"/>
  <c r="R25" i="7" s="1"/>
  <c r="R26" i="7" s="1"/>
  <c r="R27" i="7" s="1"/>
  <c r="R28" i="7" s="1"/>
  <c r="R29" i="7" s="1"/>
  <c r="R30" i="7" s="1"/>
  <c r="R31" i="7" s="1"/>
  <c r="R15" i="4"/>
  <c r="R16" i="4" s="1"/>
  <c r="R17" i="4" s="1"/>
  <c r="R18" i="4" s="1"/>
  <c r="R19" i="4" s="1"/>
  <c r="R20" i="4" s="1"/>
  <c r="R21" i="4" s="1"/>
  <c r="R22" i="4" s="1"/>
  <c r="R23" i="4" s="1"/>
  <c r="R24" i="4" s="1"/>
  <c r="R25" i="4" s="1"/>
  <c r="R26" i="4" s="1"/>
  <c r="R27" i="4" s="1"/>
  <c r="R28" i="4" s="1"/>
  <c r="R29" i="4" s="1"/>
  <c r="R30" i="4" s="1"/>
  <c r="R31" i="4" s="1"/>
  <c r="J22" i="7"/>
  <c r="K13" i="7"/>
  <c r="K10" i="7"/>
  <c r="F3" i="7"/>
  <c r="F4" i="7" s="1"/>
  <c r="K4" i="7" s="1"/>
  <c r="K13" i="4"/>
  <c r="F3" i="4"/>
  <c r="F4" i="4" s="1"/>
  <c r="K10" i="4" l="1"/>
  <c r="I26" i="7"/>
  <c r="K19" i="7"/>
  <c r="M7" i="18" s="1"/>
  <c r="K4" i="4"/>
  <c r="K37" i="7" l="1"/>
  <c r="K19" i="4"/>
  <c r="Z7" i="18" s="1"/>
  <c r="I26" i="4"/>
  <c r="M13" i="7"/>
  <c r="M4" i="7"/>
  <c r="M10" i="7"/>
  <c r="M6" i="7"/>
  <c r="Z54" i="18" l="1"/>
  <c r="Z22" i="18"/>
  <c r="Z44" i="18"/>
  <c r="Z43" i="18"/>
  <c r="Z11" i="18"/>
  <c r="Z37" i="18"/>
  <c r="Z40" i="18"/>
  <c r="Z13" i="18"/>
  <c r="Z45" i="18"/>
  <c r="Z12" i="18"/>
  <c r="Z20" i="18"/>
  <c r="Z10" i="18"/>
  <c r="Z35" i="18"/>
  <c r="Z21" i="18"/>
  <c r="Z34" i="18"/>
  <c r="Z47" i="18"/>
  <c r="Z19" i="18"/>
  <c r="Z24" i="18"/>
  <c r="Z27" i="18"/>
  <c r="Z50" i="18"/>
  <c r="Z49" i="18"/>
  <c r="Z23" i="18"/>
  <c r="Z26" i="18"/>
  <c r="Z52" i="18"/>
  <c r="Z46" i="18"/>
  <c r="Z8" i="18"/>
  <c r="Z9" i="18"/>
  <c r="Z32" i="18"/>
  <c r="Z29" i="18"/>
  <c r="Z28" i="18"/>
  <c r="Z15" i="18"/>
  <c r="Z25" i="18"/>
  <c r="Z14" i="18"/>
  <c r="Z30" i="18"/>
  <c r="Z53" i="18"/>
  <c r="Z38" i="18"/>
  <c r="Z16" i="18"/>
  <c r="Z48" i="18"/>
  <c r="Z39" i="18"/>
  <c r="Z41" i="18"/>
  <c r="Z36" i="18"/>
  <c r="Z51" i="18"/>
  <c r="Z42" i="18"/>
  <c r="Z18" i="18"/>
  <c r="Z17" i="18"/>
  <c r="Z31" i="18"/>
  <c r="Z33" i="18"/>
  <c r="K37" i="4"/>
  <c r="M4" i="4"/>
  <c r="M13" i="4"/>
  <c r="M10" i="4"/>
  <c r="M6" i="4"/>
  <c r="M19" i="18" l="1"/>
  <c r="M9" i="18"/>
  <c r="M38" i="18"/>
  <c r="M23" i="18"/>
  <c r="M22" i="18"/>
  <c r="M11" i="18"/>
  <c r="M53" i="18"/>
  <c r="M48" i="18"/>
  <c r="M15" i="18"/>
  <c r="M37" i="18"/>
  <c r="M43" i="18"/>
  <c r="M21" i="18"/>
  <c r="M42" i="18"/>
  <c r="M14" i="18"/>
  <c r="M13" i="18"/>
  <c r="M36" i="18"/>
  <c r="M20" i="18"/>
  <c r="M50" i="18"/>
  <c r="M44" i="18"/>
  <c r="M34" i="18"/>
  <c r="M47" i="18"/>
  <c r="M28" i="18"/>
  <c r="M46" i="18"/>
  <c r="M52" i="18"/>
  <c r="M18" i="18"/>
  <c r="M45" i="18"/>
  <c r="M39" i="18"/>
  <c r="M32" i="18"/>
  <c r="M8" i="18"/>
  <c r="M27" i="18"/>
  <c r="M16" i="18"/>
  <c r="M54" i="18"/>
  <c r="M51" i="18"/>
  <c r="M40" i="18"/>
  <c r="M30" i="18"/>
  <c r="M17" i="18"/>
  <c r="M35" i="18"/>
  <c r="M31" i="18"/>
  <c r="M10" i="18"/>
  <c r="M49" i="18"/>
  <c r="M29" i="18"/>
  <c r="M26" i="18"/>
  <c r="M24" i="18"/>
  <c r="M25" i="18"/>
  <c r="M41" i="18"/>
  <c r="M12" i="18"/>
  <c r="M3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Hennes</author>
  </authors>
  <commentList>
    <comment ref="F10" authorId="0" shapeId="0" xr:uid="{4C39F33F-E93B-4CED-88CB-4B08E324367C}">
      <text>
        <r>
          <rPr>
            <sz val="9"/>
            <color indexed="81"/>
            <rFont val="Segoe UI"/>
            <charset val="1"/>
          </rPr>
          <t xml:space="preserve">Hilfe: Feld nur füllen, wenn das Datum bekannt ist. Ansosten Feld leer lassen.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Hennes</author>
  </authors>
  <commentList>
    <comment ref="F10" authorId="0" shapeId="0" xr:uid="{07B92DB7-835C-45CE-AC86-8EEC229FC622}">
      <text>
        <r>
          <rPr>
            <b/>
            <sz val="9"/>
            <color indexed="81"/>
            <rFont val="Segoe UI"/>
            <charset val="1"/>
          </rPr>
          <t>Info: Complete field only when the date is known. Otherwise leave blank.</t>
        </r>
        <r>
          <rPr>
            <sz val="9"/>
            <color indexed="81"/>
            <rFont val="Segoe UI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Hennes</author>
  </authors>
  <commentList>
    <comment ref="M6" authorId="0" shapeId="0" xr:uid="{9CB1BAA3-AEFE-4535-986F-899A5DBCA56A}">
      <text>
        <r>
          <rPr>
            <sz val="9"/>
            <color indexed="81"/>
            <rFont val="Segoe UI"/>
            <charset val="1"/>
          </rPr>
          <t xml:space="preserve">Info: 
This column shows all the possible values for your object.
</t>
        </r>
      </text>
    </comment>
    <comment ref="Z6" authorId="0" shapeId="0" xr:uid="{8A9352CF-9FAA-4D00-9350-A4E14109DDC0}">
      <text>
        <r>
          <rPr>
            <b/>
            <sz val="9"/>
            <color indexed="81"/>
            <rFont val="Segoe UI"/>
            <charset val="1"/>
          </rPr>
          <t>Info:
Diese Spalte zeigt alle möglichen Werte für Ihren Beleg</t>
        </r>
      </text>
    </comment>
  </commentList>
</comments>
</file>

<file path=xl/sharedStrings.xml><?xml version="1.0" encoding="utf-8"?>
<sst xmlns="http://schemas.openxmlformats.org/spreadsheetml/2006/main" count="626" uniqueCount="190">
  <si>
    <t>B</t>
  </si>
  <si>
    <t>A</t>
  </si>
  <si>
    <t>C</t>
  </si>
  <si>
    <t>%</t>
  </si>
  <si>
    <t>Schach-Stempel</t>
  </si>
  <si>
    <t>Alter</t>
  </si>
  <si>
    <t>1.1.</t>
  </si>
  <si>
    <t>Erscheinungsdatum:</t>
  </si>
  <si>
    <t>1.2.</t>
  </si>
  <si>
    <t>Stempeltyp</t>
  </si>
  <si>
    <t>1.3.</t>
  </si>
  <si>
    <t>Verwendungszeit</t>
  </si>
  <si>
    <t>bis:</t>
  </si>
  <si>
    <t>Tage</t>
  </si>
  <si>
    <t>Verwendungsdauer</t>
  </si>
  <si>
    <t>1.4.</t>
  </si>
  <si>
    <t>Marktverfügbarkeit/</t>
  </si>
  <si>
    <t>Angebote</t>
  </si>
  <si>
    <t>2.1.</t>
  </si>
  <si>
    <t>2.2.</t>
  </si>
  <si>
    <t>J/N?</t>
  </si>
  <si>
    <t xml:space="preserve">Finaler Vergleichspreis: </t>
  </si>
  <si>
    <t>Chess Postmarks</t>
  </si>
  <si>
    <t>Age</t>
  </si>
  <si>
    <t>Postmark Type</t>
  </si>
  <si>
    <t>Usage Period</t>
  </si>
  <si>
    <t>Market Avalability/</t>
  </si>
  <si>
    <t>Offers</t>
  </si>
  <si>
    <t>Object Components</t>
  </si>
  <si>
    <t>to:</t>
  </si>
  <si>
    <t xml:space="preserve">Final Comparative Price: </t>
  </si>
  <si>
    <t xml:space="preserve">Maximal Comparative Price: </t>
  </si>
  <si>
    <t xml:space="preserve">well visible: </t>
  </si>
  <si>
    <t xml:space="preserve">less visible: </t>
  </si>
  <si>
    <t xml:space="preserve">poorly visible: </t>
  </si>
  <si>
    <t>Days</t>
  </si>
  <si>
    <t xml:space="preserve"> Hand</t>
  </si>
  <si>
    <t xml:space="preserve"> häufig</t>
  </si>
  <si>
    <t xml:space="preserve"> von Zeit zu Zeit</t>
  </si>
  <si>
    <t xml:space="preserve"> selten</t>
  </si>
  <si>
    <t xml:space="preserve"> praktisch nie </t>
  </si>
  <si>
    <t xml:space="preserve"> Machine</t>
  </si>
  <si>
    <t xml:space="preserve"> permanent</t>
  </si>
  <si>
    <t xml:space="preserve"> often</t>
  </si>
  <si>
    <t xml:space="preserve"> from time to time</t>
  </si>
  <si>
    <t xml:space="preserve"> rare</t>
  </si>
  <si>
    <t xml:space="preserve"> practically never</t>
  </si>
  <si>
    <t>Hilfstabelle zu:</t>
  </si>
  <si>
    <t>Auxiliary table</t>
  </si>
  <si>
    <t>Value</t>
  </si>
  <si>
    <t>Wert</t>
  </si>
  <si>
    <t>Anteil in %</t>
  </si>
  <si>
    <t>Bitte sichern Sie vorher Ihre Ursprungsdatei.</t>
  </si>
  <si>
    <t>Please save your original file beforehand.</t>
  </si>
  <si>
    <t>If you are familiar with Excel, you can adapt the calculation to your requirements by changing the values ​​in the fields with a blue background.</t>
  </si>
  <si>
    <t xml:space="preserve">Wenn Sie mit Excel vertraut sind, können Sie die Berechnung Ihren Wünschen anpassen, indem Sie die Werte in den blau unterlegten Feldern ändern. </t>
  </si>
  <si>
    <t>Die Benutzung dieser Excel-Datei ist kostenlos</t>
  </si>
  <si>
    <t>Sie können alle Felder der Tabelle nach Ihren Wünschen ändern</t>
  </si>
  <si>
    <t>You can change any of the fields in the table as you wish</t>
  </si>
  <si>
    <t>Hinweise</t>
  </si>
  <si>
    <t>Hints</t>
  </si>
  <si>
    <t>Sichern Sie die Ursprungsdatei, bevor Sie Veränderungen vornehmen</t>
  </si>
  <si>
    <t>Save the original file before making any changes</t>
  </si>
  <si>
    <t>If you make changes to the table, these should be limited to the fields highlighted in blue</t>
  </si>
  <si>
    <t>Das Tabellenblatt "Rechner" dient zur Bewertung eines einzelnen Beleges</t>
  </si>
  <si>
    <r>
      <t xml:space="preserve">The final comparison price is </t>
    </r>
    <r>
      <rPr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a buy or sell price</t>
    </r>
  </si>
  <si>
    <t>Speichern Sie die Datei nach Änderungen unter einem anderen Dateinamen ab</t>
  </si>
  <si>
    <t>unterlegten Felder beschränken</t>
  </si>
  <si>
    <t>The usage of this Excel file is free of cost</t>
  </si>
  <si>
    <t>You should save the file under a different file name after making changes</t>
  </si>
  <si>
    <r>
      <t xml:space="preserve">Der finale Vergleichspreis ist </t>
    </r>
    <r>
      <rPr>
        <u/>
        <sz val="11"/>
        <color theme="1"/>
        <rFont val="Calibri"/>
        <family val="2"/>
        <scheme val="minor"/>
      </rPr>
      <t>kein</t>
    </r>
    <r>
      <rPr>
        <sz val="11"/>
        <color theme="1"/>
        <rFont val="Calibri"/>
        <family val="2"/>
        <scheme val="minor"/>
      </rPr>
      <t xml:space="preserve"> An- oder Verkaufspreis</t>
    </r>
  </si>
  <si>
    <t>To do this, accept one of the values ​​of the green fields</t>
  </si>
  <si>
    <t>Hand</t>
  </si>
  <si>
    <t>Maschine</t>
  </si>
  <si>
    <t>The "Calculator" worksheet is used to evaluate a single item (envelope/card)</t>
  </si>
  <si>
    <t>Mit dieser Datei können Sie den Vergleichspreis eines Schach-Stempels berechnen.</t>
  </si>
  <si>
    <t>With this file, you are able to calculate the comparative price of a chess postmark.</t>
  </si>
  <si>
    <t>Illustration</t>
  </si>
  <si>
    <t>Stamp</t>
  </si>
  <si>
    <t xml:space="preserve"> Please enter one of the values ​​in the green fields into the yellow fields.</t>
  </si>
  <si>
    <t xml:space="preserve"> Bitte geben Sie jeweils einen der Werte in den grünen Feldern in die dahinter stehenden gelben Felder ein.</t>
  </si>
  <si>
    <t xml:space="preserve">Enter Postmark Date: </t>
  </si>
  <si>
    <t>D R A F T</t>
  </si>
  <si>
    <t>j</t>
  </si>
  <si>
    <t>n</t>
  </si>
  <si>
    <t>Ausstattung des Beleges</t>
  </si>
  <si>
    <t>Does the chess stamp relate to the event of issue?</t>
  </si>
  <si>
    <t>#</t>
  </si>
  <si>
    <t>L</t>
  </si>
  <si>
    <t>Lesbarkeit</t>
  </si>
  <si>
    <t>Legibility</t>
  </si>
  <si>
    <t>Briefmarke</t>
  </si>
  <si>
    <t>Classification</t>
  </si>
  <si>
    <t>Klassifizierung</t>
  </si>
  <si>
    <t>Y/N?</t>
  </si>
  <si>
    <t>values ​​in the fields with a blue background.</t>
  </si>
  <si>
    <t>If you are familiar with Excel, you can adapt the calculation to your requirements by changing the</t>
  </si>
  <si>
    <t>Wenn Sie mit Excel vertraut sind, können Sie die Berechnung Ihren Wünschen anpassen, indem Sie die</t>
  </si>
  <si>
    <t xml:space="preserve">Werte in den blau unterlegten Feldern ändern. </t>
  </si>
  <si>
    <t>Usage Period of</t>
  </si>
  <si>
    <t>your Postmark from:</t>
  </si>
  <si>
    <t>Ihr Stempel vom:</t>
  </si>
  <si>
    <t>Wenn Sie Änderungen an der Tabelle vornehmen, so sollten sich diese auf die blau</t>
  </si>
  <si>
    <t>DE</t>
  </si>
  <si>
    <t>GB</t>
  </si>
  <si>
    <t>Enter your postmark data in the yellow fields</t>
  </si>
  <si>
    <r>
      <t xml:space="preserve">Hergestellt von Hans-Joachim Deuker, </t>
    </r>
    <r>
      <rPr>
        <b/>
        <u/>
        <sz val="11"/>
        <color rgb="FF0070C0"/>
        <rFont val="Calibri"/>
        <family val="2"/>
        <scheme val="minor"/>
      </rPr>
      <t>www.chessstamps.com</t>
    </r>
  </si>
  <si>
    <r>
      <t xml:space="preserve">Produced by Hans-Joachim Deuker, </t>
    </r>
    <r>
      <rPr>
        <b/>
        <u/>
        <sz val="11"/>
        <color rgb="FF0070C0"/>
        <rFont val="Calibri"/>
        <family val="2"/>
        <scheme val="minor"/>
      </rPr>
      <t>www.chessstamps.com</t>
    </r>
  </si>
  <si>
    <r>
      <t xml:space="preserve">Please inform me of detected errors/mistakes via </t>
    </r>
    <r>
      <rPr>
        <b/>
        <u/>
        <sz val="11"/>
        <color theme="1"/>
        <rFont val="Calibri"/>
        <family val="2"/>
        <scheme val="minor"/>
      </rPr>
      <t>info@chessstamps.com</t>
    </r>
  </si>
  <si>
    <r>
      <t xml:space="preserve">Bitte informieren Sie mich, wenn Sie einen Fehler entdecken via </t>
    </r>
    <r>
      <rPr>
        <b/>
        <u/>
        <sz val="11"/>
        <color theme="1"/>
        <rFont val="Calibri"/>
        <family val="2"/>
        <scheme val="minor"/>
      </rPr>
      <t>info@chessstamps.com</t>
    </r>
  </si>
  <si>
    <t>y</t>
  </si>
  <si>
    <t xml:space="preserve">Maximaler Vergleichspreis:  </t>
  </si>
  <si>
    <t>Provided by:</t>
  </si>
  <si>
    <t>Bereitgestellt durch:</t>
  </si>
  <si>
    <t>D</t>
  </si>
  <si>
    <t>GUT LESBAR</t>
  </si>
  <si>
    <t>WENIGER GUT LESBAR</t>
  </si>
  <si>
    <t>SCHLECHT LESBAR</t>
  </si>
  <si>
    <t>Q U A L I T Ä T   in   Prozentpunkten</t>
  </si>
  <si>
    <t>Ist die Briefmarke zum Zeitpunkt des Stempels aktuell?</t>
  </si>
  <si>
    <t xml:space="preserve">   (aktuell = maximal 12 Monate alt)</t>
  </si>
  <si>
    <t>2.2.2.1.</t>
  </si>
  <si>
    <t>2.2.2.2.</t>
  </si>
  <si>
    <t>2.2.2.3.</t>
  </si>
  <si>
    <t>2.2.1.1.</t>
  </si>
  <si>
    <t>2.2.1.2.</t>
  </si>
  <si>
    <t>2.2.1.3.</t>
  </si>
  <si>
    <t>2.2.1.4</t>
  </si>
  <si>
    <t>2.2.2.3</t>
  </si>
  <si>
    <r>
      <t xml:space="preserve">Besitzt der Beleg eine </t>
    </r>
    <r>
      <rPr>
        <b/>
        <u/>
        <sz val="11"/>
        <color rgb="FF000099"/>
        <rFont val="Calibri"/>
        <family val="2"/>
        <scheme val="minor"/>
      </rPr>
      <t>Schach-Illustration</t>
    </r>
    <r>
      <rPr>
        <b/>
        <sz val="11"/>
        <color rgb="FF000099"/>
        <rFont val="Calibri"/>
        <family val="2"/>
        <scheme val="minor"/>
      </rPr>
      <t>?</t>
    </r>
  </si>
  <si>
    <r>
      <t xml:space="preserve">Besitzt der Beleg eine </t>
    </r>
    <r>
      <rPr>
        <b/>
        <u/>
        <sz val="11"/>
        <color rgb="FF000099"/>
        <rFont val="Calibri"/>
        <family val="2"/>
        <scheme val="minor"/>
      </rPr>
      <t>Schach-Briefmarke</t>
    </r>
    <r>
      <rPr>
        <b/>
        <sz val="11"/>
        <color rgb="FF000099"/>
        <rFont val="Calibri"/>
        <family val="2"/>
        <scheme val="minor"/>
      </rPr>
      <t>?</t>
    </r>
  </si>
  <si>
    <r>
      <rPr>
        <b/>
        <sz val="11"/>
        <color rgb="FFFF0000"/>
        <rFont val="Calibri"/>
        <family val="2"/>
        <scheme val="minor"/>
      </rPr>
      <t xml:space="preserve">Oder </t>
    </r>
    <r>
      <rPr>
        <b/>
        <sz val="11"/>
        <color rgb="FF000099"/>
        <rFont val="Calibri"/>
        <family val="2"/>
        <scheme val="minor"/>
      </rPr>
      <t>bezieht sie sich auf einen nicht-schachlichen</t>
    </r>
  </si>
  <si>
    <r>
      <rPr>
        <b/>
        <sz val="11"/>
        <color rgb="FFFF0000"/>
        <rFont val="Calibri"/>
        <family val="2"/>
        <scheme val="minor"/>
      </rPr>
      <t>Oder</t>
    </r>
    <r>
      <rPr>
        <b/>
        <sz val="11"/>
        <color rgb="FF000099"/>
        <rFont val="Calibri"/>
        <family val="2"/>
        <scheme val="minor"/>
      </rPr>
      <t xml:space="preserve"> besteht sie lediglich aus einem Schachsymbol?</t>
    </r>
  </si>
  <si>
    <t>Wenn ja, hat sie einen Bezug zum schachlichen Anlass?</t>
  </si>
  <si>
    <t xml:space="preserve">   Anlass, nimmt aber allgemein Bezug auf Schach?</t>
  </si>
  <si>
    <t>Lesbarkeit des Stempels auf dem Beleg</t>
  </si>
  <si>
    <t xml:space="preserve">Gut lesbar: </t>
  </si>
  <si>
    <t xml:space="preserve">weniger gut lesbar: </t>
  </si>
  <si>
    <t xml:space="preserve">schlecht lesbar: </t>
  </si>
  <si>
    <t>Bezieht sich die Briefmarke auf den Stempelanlass?</t>
  </si>
  <si>
    <t>Geben Sie Daten Ihres Beleges in die gelb unterlegten Felder ein</t>
  </si>
  <si>
    <t>Übernehmen Sie dazu einen der Werte aus den grün unterlegten Feldern</t>
  </si>
  <si>
    <t>Legibility of the Postmark on the Object</t>
  </si>
  <si>
    <r>
      <t xml:space="preserve">Does the object have a </t>
    </r>
    <r>
      <rPr>
        <b/>
        <u/>
        <sz val="11"/>
        <color rgb="FF000099"/>
        <rFont val="Calibri"/>
        <family val="2"/>
        <scheme val="minor"/>
      </rPr>
      <t>chess illustration</t>
    </r>
    <r>
      <rPr>
        <b/>
        <sz val="11"/>
        <color rgb="FF000099"/>
        <rFont val="Calibri"/>
        <family val="2"/>
        <scheme val="minor"/>
      </rPr>
      <t>?</t>
    </r>
  </si>
  <si>
    <t>If yes, does it relate to the event of the issue?</t>
  </si>
  <si>
    <t xml:space="preserve">   general reference to chess?</t>
  </si>
  <si>
    <t>2.2.1.4.</t>
  </si>
  <si>
    <r>
      <rPr>
        <b/>
        <sz val="11"/>
        <color rgb="FFFF0000"/>
        <rFont val="Calibri"/>
        <family val="2"/>
        <scheme val="minor"/>
      </rPr>
      <t>Or</t>
    </r>
    <r>
      <rPr>
        <b/>
        <sz val="11"/>
        <color rgb="FF000099"/>
        <rFont val="Calibri"/>
        <family val="2"/>
        <scheme val="minor"/>
      </rPr>
      <t>, does it just show a chess symbol?</t>
    </r>
  </si>
  <si>
    <r>
      <rPr>
        <b/>
        <sz val="11"/>
        <color rgb="FFFF0000"/>
        <rFont val="Calibri"/>
        <family val="2"/>
        <scheme val="minor"/>
      </rPr>
      <t>Or</t>
    </r>
    <r>
      <rPr>
        <b/>
        <sz val="11"/>
        <color rgb="FF000099"/>
        <rFont val="Calibri"/>
        <family val="2"/>
        <scheme val="minor"/>
      </rPr>
      <t>, does it relate to a non-chess event, but gives a</t>
    </r>
  </si>
  <si>
    <t>2.2.2.1</t>
  </si>
  <si>
    <r>
      <t xml:space="preserve">Does the object have a </t>
    </r>
    <r>
      <rPr>
        <b/>
        <u/>
        <sz val="11"/>
        <color rgb="FF000099"/>
        <rFont val="Calibri"/>
        <family val="2"/>
        <scheme val="minor"/>
      </rPr>
      <t>chess stamp</t>
    </r>
    <r>
      <rPr>
        <b/>
        <sz val="11"/>
        <color rgb="FF000099"/>
        <rFont val="Calibri"/>
        <family val="2"/>
        <scheme val="minor"/>
      </rPr>
      <t>?</t>
    </r>
  </si>
  <si>
    <t>Is the chess stamp up to date at the time of stamping?</t>
  </si>
  <si>
    <t xml:space="preserve">   (up to date = 12 months old at maximum)</t>
  </si>
  <si>
    <t>Schach-Stempel Preisrechner V4</t>
  </si>
  <si>
    <t>Chess Postmark Price Calculator V4</t>
  </si>
  <si>
    <t>Preisrechner V4</t>
  </si>
  <si>
    <t>Price Calculator V4</t>
  </si>
  <si>
    <t>Share in %</t>
  </si>
  <si>
    <t>(Bitte alle gelben Felder füllen)</t>
  </si>
  <si>
    <t>(Please fill in all yellow fields)</t>
  </si>
  <si>
    <t>Wenn unbekannt, dann →</t>
  </si>
  <si>
    <t>When unknown, then →</t>
  </si>
  <si>
    <t>Wenn Sie im Rechner alle Felder für Ihren Beleg gefüllt haben, können Sie auf dem</t>
  </si>
  <si>
    <t>Tabellenblatt "Info Table" Werte für alle möglichen Abstufungen ablesen.</t>
  </si>
  <si>
    <t>values ​​for all possible levels on the "Info Table" sheet.</t>
  </si>
  <si>
    <t xml:space="preserve">When you have filled in all the fields for your item in the calculator, you can read </t>
  </si>
  <si>
    <t>Q U A L I T Y   in Percentage Points</t>
  </si>
  <si>
    <t>WELL READABLE</t>
  </si>
  <si>
    <t>LESS READABLE</t>
  </si>
  <si>
    <t>BADLY READABLE</t>
  </si>
  <si>
    <t>BM</t>
  </si>
  <si>
    <t>ST</t>
  </si>
  <si>
    <t>IL = Illustration</t>
  </si>
  <si>
    <t>IL</t>
  </si>
  <si>
    <t>zeigt Anlass</t>
  </si>
  <si>
    <t>ist zeitnah</t>
  </si>
  <si>
    <t>ist veraltet</t>
  </si>
  <si>
    <t>keine Schach-Briefmarke</t>
  </si>
  <si>
    <t>zeigt Schach-Anlass</t>
  </si>
  <si>
    <t>zeigt sonst. Anlass + Schachsymbol</t>
  </si>
  <si>
    <t>nur Schach(symbol), kein Anlass</t>
  </si>
  <si>
    <t>keine Schach-Illustration</t>
  </si>
  <si>
    <t>implies occasion</t>
  </si>
  <si>
    <t>timely usage</t>
  </si>
  <si>
    <t>antiquated usage</t>
  </si>
  <si>
    <t>no chess stamp</t>
  </si>
  <si>
    <t>no chess illustration</t>
  </si>
  <si>
    <t>implies chess occasion</t>
  </si>
  <si>
    <t>implies occ. + a chess symbol</t>
  </si>
  <si>
    <t>chess symbol only, no occ.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</si>
</sst>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_ ;[Red]\-#,##0\ "/>
    <numFmt numFmtId="165" formatCode="#,##0.0000\ &quot;€&quot;"/>
  </numFmts>
  <fonts count="2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0099"/>
      <name val="Calibri"/>
      <family val="2"/>
      <scheme val="minor"/>
    </font>
    <font>
      <b/>
      <sz val="11"/>
      <color rgb="FF000099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000099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9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61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/>
    <xf numFmtId="8" fontId="3" fillId="0" borderId="1" xfId="0" applyNumberFormat="1" applyFont="1" applyBorder="1"/>
    <xf numFmtId="9" fontId="0" fillId="0" borderId="1" xfId="0" applyNumberFormat="1" applyBorder="1"/>
    <xf numFmtId="0" fontId="7" fillId="0" borderId="0" xfId="0" applyFont="1"/>
    <xf numFmtId="0" fontId="0" fillId="2" borderId="1" xfId="0" applyFont="1" applyFill="1" applyBorder="1" applyAlignment="1">
      <alignment horizontal="center"/>
    </xf>
    <xf numFmtId="0" fontId="0" fillId="4" borderId="5" xfId="0" applyFill="1" applyBorder="1"/>
    <xf numFmtId="0" fontId="5" fillId="4" borderId="10" xfId="0" applyFont="1" applyFill="1" applyBorder="1"/>
    <xf numFmtId="0" fontId="0" fillId="4" borderId="11" xfId="0" applyFill="1" applyBorder="1"/>
    <xf numFmtId="0" fontId="5" fillId="4" borderId="11" xfId="0" applyFont="1" applyFill="1" applyBorder="1"/>
    <xf numFmtId="0" fontId="0" fillId="4" borderId="12" xfId="0" applyFill="1" applyBorder="1"/>
    <xf numFmtId="0" fontId="0" fillId="4" borderId="0" xfId="0" applyFill="1" applyBorder="1"/>
    <xf numFmtId="0" fontId="0" fillId="4" borderId="14" xfId="0" applyFill="1" applyBorder="1"/>
    <xf numFmtId="0" fontId="0" fillId="4" borderId="13" xfId="0" applyFill="1" applyBorder="1"/>
    <xf numFmtId="0" fontId="8" fillId="4" borderId="0" xfId="0" applyFont="1" applyFill="1" applyBorder="1"/>
    <xf numFmtId="8" fontId="0" fillId="4" borderId="0" xfId="0" applyNumberFormat="1" applyFill="1" applyBorder="1"/>
    <xf numFmtId="0" fontId="8" fillId="4" borderId="0" xfId="0" applyFont="1" applyFill="1" applyBorder="1" applyAlignment="1">
      <alignment horizontal="left"/>
    </xf>
    <xf numFmtId="8" fontId="0" fillId="4" borderId="0" xfId="0" applyNumberFormat="1" applyFont="1" applyFill="1" applyBorder="1"/>
    <xf numFmtId="0" fontId="0" fillId="4" borderId="15" xfId="0" applyFill="1" applyBorder="1"/>
    <xf numFmtId="0" fontId="0" fillId="4" borderId="0" xfId="0" applyFill="1" applyBorder="1" applyAlignment="1">
      <alignment horizontal="right"/>
    </xf>
    <xf numFmtId="3" fontId="0" fillId="4" borderId="0" xfId="0" applyNumberFormat="1" applyFill="1" applyBorder="1"/>
    <xf numFmtId="0" fontId="0" fillId="4" borderId="0" xfId="0" applyFill="1" applyBorder="1" applyAlignment="1">
      <alignment horizontal="center"/>
    </xf>
    <xf numFmtId="3" fontId="0" fillId="4" borderId="0" xfId="0" applyNumberFormat="1" applyFill="1" applyBorder="1" applyAlignment="1">
      <alignment horizontal="center"/>
    </xf>
    <xf numFmtId="14" fontId="0" fillId="4" borderId="0" xfId="0" applyNumberFormat="1" applyFill="1" applyBorder="1"/>
    <xf numFmtId="0" fontId="0" fillId="4" borderId="0" xfId="0" applyFont="1" applyFill="1" applyBorder="1"/>
    <xf numFmtId="8" fontId="3" fillId="4" borderId="1" xfId="0" applyNumberFormat="1" applyFont="1" applyFill="1" applyBorder="1"/>
    <xf numFmtId="0" fontId="0" fillId="4" borderId="16" xfId="0" applyFill="1" applyBorder="1"/>
    <xf numFmtId="0" fontId="3" fillId="4" borderId="0" xfId="0" applyFont="1" applyFill="1" applyBorder="1" applyAlignment="1">
      <alignment vertical="center"/>
    </xf>
    <xf numFmtId="8" fontId="3" fillId="4" borderId="0" xfId="0" applyNumberFormat="1" applyFont="1" applyFill="1" applyBorder="1" applyAlignment="1">
      <alignment horizontal="right" vertical="center"/>
    </xf>
    <xf numFmtId="0" fontId="1" fillId="4" borderId="0" xfId="0" applyFont="1" applyFill="1" applyBorder="1"/>
    <xf numFmtId="0" fontId="1" fillId="4" borderId="0" xfId="0" applyFont="1" applyFill="1" applyBorder="1" applyAlignment="1">
      <alignment horizontal="right"/>
    </xf>
    <xf numFmtId="8" fontId="3" fillId="4" borderId="0" xfId="0" applyNumberFormat="1" applyFont="1" applyFill="1" applyBorder="1"/>
    <xf numFmtId="0" fontId="0" fillId="0" borderId="0" xfId="0" applyFill="1"/>
    <xf numFmtId="14" fontId="9" fillId="4" borderId="0" xfId="0" applyNumberFormat="1" applyFont="1" applyFill="1" applyBorder="1"/>
    <xf numFmtId="8" fontId="0" fillId="5" borderId="1" xfId="0" applyNumberFormat="1" applyFill="1" applyBorder="1"/>
    <xf numFmtId="165" fontId="0" fillId="5" borderId="1" xfId="0" applyNumberFormat="1" applyFill="1" applyBorder="1"/>
    <xf numFmtId="8" fontId="3" fillId="4" borderId="0" xfId="0" applyNumberFormat="1" applyFont="1" applyFill="1" applyBorder="1" applyAlignment="1">
      <alignment vertical="center"/>
    </xf>
    <xf numFmtId="0" fontId="0" fillId="4" borderId="17" xfId="0" applyFill="1" applyBorder="1"/>
    <xf numFmtId="164" fontId="0" fillId="4" borderId="0" xfId="0" applyNumberFormat="1" applyFill="1" applyBorder="1" applyAlignment="1">
      <alignment horizontal="center"/>
    </xf>
    <xf numFmtId="164" fontId="0" fillId="4" borderId="0" xfId="0" applyNumberFormat="1" applyFill="1" applyBorder="1" applyAlignment="1">
      <alignment horizontal="center" vertical="center"/>
    </xf>
    <xf numFmtId="164" fontId="0" fillId="4" borderId="5" xfId="0" applyNumberFormat="1" applyFill="1" applyBorder="1" applyAlignment="1">
      <alignment horizontal="center"/>
    </xf>
    <xf numFmtId="0" fontId="5" fillId="4" borderId="11" xfId="0" applyFont="1" applyFill="1" applyBorder="1" applyAlignment="1">
      <alignment horizontal="right"/>
    </xf>
    <xf numFmtId="8" fontId="0" fillId="4" borderId="1" xfId="0" applyNumberFormat="1" applyFill="1" applyBorder="1"/>
    <xf numFmtId="8" fontId="3" fillId="4" borderId="1" xfId="0" applyNumberFormat="1" applyFont="1" applyFill="1" applyBorder="1" applyAlignment="1">
      <alignment vertical="center"/>
    </xf>
    <xf numFmtId="0" fontId="3" fillId="4" borderId="0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9" fontId="0" fillId="4" borderId="0" xfId="0" applyNumberFormat="1" applyFill="1" applyBorder="1"/>
    <xf numFmtId="0" fontId="2" fillId="4" borderId="0" xfId="0" applyFont="1" applyFill="1" applyBorder="1"/>
    <xf numFmtId="9" fontId="0" fillId="4" borderId="1" xfId="0" applyNumberFormat="1" applyFill="1" applyBorder="1"/>
    <xf numFmtId="0" fontId="0" fillId="4" borderId="0" xfId="0" applyFill="1"/>
    <xf numFmtId="0" fontId="11" fillId="6" borderId="10" xfId="0" applyFont="1" applyFill="1" applyBorder="1"/>
    <xf numFmtId="0" fontId="9" fillId="6" borderId="11" xfId="0" applyFont="1" applyFill="1" applyBorder="1"/>
    <xf numFmtId="0" fontId="9" fillId="6" borderId="19" xfId="0" applyFont="1" applyFill="1" applyBorder="1"/>
    <xf numFmtId="0" fontId="11" fillId="7" borderId="10" xfId="0" applyFont="1" applyFill="1" applyBorder="1"/>
    <xf numFmtId="0" fontId="9" fillId="7" borderId="11" xfId="0" applyFont="1" applyFill="1" applyBorder="1"/>
    <xf numFmtId="0" fontId="9" fillId="7" borderId="19" xfId="0" applyFont="1" applyFill="1" applyBorder="1"/>
    <xf numFmtId="0" fontId="12" fillId="4" borderId="0" xfId="0" applyFont="1" applyFill="1"/>
    <xf numFmtId="0" fontId="10" fillId="4" borderId="0" xfId="1" applyFill="1"/>
    <xf numFmtId="0" fontId="0" fillId="4" borderId="0" xfId="0" applyFill="1" applyAlignment="1">
      <alignment horizontal="center"/>
    </xf>
    <xf numFmtId="14" fontId="0" fillId="4" borderId="1" xfId="0" applyNumberFormat="1" applyFill="1" applyBorder="1"/>
    <xf numFmtId="0" fontId="0" fillId="4" borderId="19" xfId="0" applyFill="1" applyBorder="1"/>
    <xf numFmtId="0" fontId="0" fillId="4" borderId="0" xfId="0" applyFont="1" applyFill="1"/>
    <xf numFmtId="0" fontId="14" fillId="4" borderId="0" xfId="0" applyFont="1" applyFill="1"/>
    <xf numFmtId="0" fontId="14" fillId="0" borderId="0" xfId="0" applyFont="1"/>
    <xf numFmtId="0" fontId="14" fillId="4" borderId="20" xfId="0" applyFont="1" applyFill="1" applyBorder="1"/>
    <xf numFmtId="0" fontId="14" fillId="4" borderId="21" xfId="0" applyFont="1" applyFill="1" applyBorder="1"/>
    <xf numFmtId="0" fontId="14" fillId="4" borderId="22" xfId="0" applyFont="1" applyFill="1" applyBorder="1"/>
    <xf numFmtId="0" fontId="14" fillId="4" borderId="0" xfId="0" applyFont="1" applyFill="1" applyBorder="1"/>
    <xf numFmtId="0" fontId="0" fillId="4" borderId="9" xfId="0" applyFill="1" applyBorder="1"/>
    <xf numFmtId="0" fontId="14" fillId="4" borderId="23" xfId="0" applyFont="1" applyFill="1" applyBorder="1"/>
    <xf numFmtId="0" fontId="14" fillId="4" borderId="24" xfId="0" applyFont="1" applyFill="1" applyBorder="1"/>
    <xf numFmtId="0" fontId="11" fillId="6" borderId="11" xfId="0" applyFont="1" applyFill="1" applyBorder="1"/>
    <xf numFmtId="0" fontId="11" fillId="7" borderId="11" xfId="0" applyFont="1" applyFill="1" applyBorder="1"/>
    <xf numFmtId="14" fontId="0" fillId="3" borderId="1" xfId="0" applyNumberFormat="1" applyFill="1" applyBorder="1"/>
    <xf numFmtId="0" fontId="15" fillId="4" borderId="0" xfId="0" applyFont="1" applyFill="1" applyAlignment="1">
      <alignment horizontal="center"/>
    </xf>
    <xf numFmtId="9" fontId="0" fillId="0" borderId="0" xfId="0" applyNumberFormat="1" applyBorder="1"/>
    <xf numFmtId="0" fontId="0" fillId="4" borderId="0" xfId="0" applyFill="1" applyBorder="1" applyAlignment="1">
      <alignment horizontal="left"/>
    </xf>
    <xf numFmtId="0" fontId="0" fillId="4" borderId="0" xfId="0" applyFill="1" applyBorder="1" applyAlignment="1">
      <alignment vertical="center"/>
    </xf>
    <xf numFmtId="0" fontId="8" fillId="4" borderId="0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8" fontId="6" fillId="7" borderId="1" xfId="0" applyNumberFormat="1" applyFont="1" applyFill="1" applyBorder="1"/>
    <xf numFmtId="9" fontId="3" fillId="4" borderId="1" xfId="0" applyNumberFormat="1" applyFont="1" applyFill="1" applyBorder="1"/>
    <xf numFmtId="8" fontId="0" fillId="0" borderId="4" xfId="0" applyNumberFormat="1" applyFont="1" applyBorder="1" applyAlignment="1">
      <alignment horizontal="center"/>
    </xf>
    <xf numFmtId="8" fontId="0" fillId="4" borderId="4" xfId="0" applyNumberFormat="1" applyFill="1" applyBorder="1"/>
    <xf numFmtId="8" fontId="0" fillId="0" borderId="8" xfId="0" applyNumberFormat="1" applyFont="1" applyBorder="1" applyAlignment="1">
      <alignment horizontal="center"/>
    </xf>
    <xf numFmtId="8" fontId="0" fillId="4" borderId="8" xfId="0" applyNumberFormat="1" applyFill="1" applyBorder="1"/>
    <xf numFmtId="8" fontId="0" fillId="4" borderId="4" xfId="0" applyNumberFormat="1" applyFont="1" applyFill="1" applyBorder="1" applyAlignment="1">
      <alignment horizontal="center"/>
    </xf>
    <xf numFmtId="0" fontId="0" fillId="2" borderId="0" xfId="0" applyFill="1"/>
    <xf numFmtId="0" fontId="0" fillId="2" borderId="26" xfId="0" applyFill="1" applyBorder="1"/>
    <xf numFmtId="0" fontId="2" fillId="4" borderId="18" xfId="0" applyFont="1" applyFill="1" applyBorder="1"/>
    <xf numFmtId="0" fontId="2" fillId="4" borderId="15" xfId="0" applyFont="1" applyFill="1" applyBorder="1"/>
    <xf numFmtId="0" fontId="2" fillId="4" borderId="17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13" xfId="0" applyFont="1" applyFill="1" applyBorder="1"/>
    <xf numFmtId="0" fontId="2" fillId="4" borderId="1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8" borderId="2" xfId="0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3" fillId="4" borderId="18" xfId="0" applyFont="1" applyFill="1" applyBorder="1"/>
    <xf numFmtId="164" fontId="0" fillId="4" borderId="17" xfId="0" applyNumberForma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8" fillId="4" borderId="5" xfId="0" applyFont="1" applyFill="1" applyBorder="1"/>
    <xf numFmtId="0" fontId="0" fillId="4" borderId="5" xfId="0" applyFill="1" applyBorder="1" applyAlignment="1">
      <alignment horizontal="center"/>
    </xf>
    <xf numFmtId="0" fontId="0" fillId="4" borderId="5" xfId="0" applyFill="1" applyBorder="1" applyAlignment="1">
      <alignment horizontal="right"/>
    </xf>
    <xf numFmtId="8" fontId="3" fillId="4" borderId="5" xfId="0" applyNumberFormat="1" applyFont="1" applyFill="1" applyBorder="1"/>
    <xf numFmtId="3" fontId="0" fillId="4" borderId="5" xfId="0" applyNumberFormat="1" applyFill="1" applyBorder="1" applyAlignment="1">
      <alignment horizontal="center"/>
    </xf>
    <xf numFmtId="8" fontId="1" fillId="4" borderId="1" xfId="0" applyNumberFormat="1" applyFont="1" applyFill="1" applyBorder="1"/>
    <xf numFmtId="0" fontId="3" fillId="3" borderId="6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4" borderId="23" xfId="0" applyFill="1" applyBorder="1"/>
    <xf numFmtId="0" fontId="0" fillId="4" borderId="26" xfId="0" applyFill="1" applyBorder="1"/>
    <xf numFmtId="0" fontId="3" fillId="3" borderId="7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9" fontId="0" fillId="4" borderId="3" xfId="0" applyNumberFormat="1" applyFill="1" applyBorder="1" applyAlignment="1">
      <alignment horizontal="center" vertical="center"/>
    </xf>
    <xf numFmtId="9" fontId="0" fillId="4" borderId="4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9" fontId="3" fillId="3" borderId="2" xfId="0" applyNumberFormat="1" applyFont="1" applyFill="1" applyBorder="1" applyAlignment="1">
      <alignment horizontal="center" vertical="center"/>
    </xf>
    <xf numFmtId="9" fontId="3" fillId="3" borderId="4" xfId="0" applyNumberFormat="1" applyFont="1" applyFill="1" applyBorder="1" applyAlignment="1">
      <alignment horizontal="center" vertical="center"/>
    </xf>
    <xf numFmtId="0" fontId="19" fillId="4" borderId="23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26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2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0" fillId="4" borderId="2" xfId="0" applyFill="1" applyBorder="1" applyAlignment="1">
      <alignment horizontal="center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CCFFCC"/>
      <color rgb="FFFF9933"/>
      <color rgb="FF000099"/>
      <color rgb="FFFF3300"/>
      <color rgb="FFFF66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1.jpeg"/><Relationship Id="rId1" Type="http://schemas.openxmlformats.org/officeDocument/2006/relationships/image" Target="../media/image2.jpeg"/><Relationship Id="rId6" Type="http://schemas.openxmlformats.org/officeDocument/2006/relationships/image" Target="../media/image4.jpeg"/><Relationship Id="rId5" Type="http://schemas.openxmlformats.org/officeDocument/2006/relationships/image" Target="../media/image7.jpe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209550</xdr:colOff>
      <xdr:row>2</xdr:row>
      <xdr:rowOff>107178</xdr:rowOff>
    </xdr:from>
    <xdr:to>
      <xdr:col>4</xdr:col>
      <xdr:colOff>371475</xdr:colOff>
      <xdr:row>5</xdr:row>
      <xdr:rowOff>151628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A6780B4-8DDA-47F7-A31B-D637DF1CA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3550" y="650103"/>
          <a:ext cx="923925" cy="615950"/>
        </a:xfrm>
        <a:prstGeom prst="rect">
          <a:avLst/>
        </a:prstGeom>
      </xdr:spPr>
    </xdr:pic>
    <xdr:clientData/>
  </xdr:twoCellAnchor>
  <xdr:twoCellAnchor editAs="oneCell">
    <xdr:from>
      <xdr:col>13</xdr:col>
      <xdr:colOff>66676</xdr:colOff>
      <xdr:row>2</xdr:row>
      <xdr:rowOff>128509</xdr:rowOff>
    </xdr:from>
    <xdr:to>
      <xdr:col>14</xdr:col>
      <xdr:colOff>333376</xdr:colOff>
      <xdr:row>5</xdr:row>
      <xdr:rowOff>165657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4490B077-6A05-4DA6-BDBB-182BF7EBAE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6" y="671434"/>
          <a:ext cx="1028700" cy="608648"/>
        </a:xfrm>
        <a:prstGeom prst="rect">
          <a:avLst/>
        </a:prstGeom>
      </xdr:spPr>
    </xdr:pic>
    <xdr:clientData/>
  </xdr:twoCellAnchor>
  <xdr:twoCellAnchor editAs="oneCell">
    <xdr:from>
      <xdr:col>4</xdr:col>
      <xdr:colOff>219075</xdr:colOff>
      <xdr:row>22</xdr:row>
      <xdr:rowOff>85725</xdr:rowOff>
    </xdr:from>
    <xdr:to>
      <xdr:col>16</xdr:col>
      <xdr:colOff>219075</xdr:colOff>
      <xdr:row>29</xdr:row>
      <xdr:rowOff>104775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13CC5C35-D3A2-4CBE-8C7A-8ACDFAFEF6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1700" y="4152900"/>
          <a:ext cx="8077200" cy="1352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371475</xdr:colOff>
      <xdr:row>22</xdr:row>
      <xdr:rowOff>9525</xdr:rowOff>
    </xdr:from>
    <xdr:to>
      <xdr:col>9</xdr:col>
      <xdr:colOff>752475</xdr:colOff>
      <xdr:row>24</xdr:row>
      <xdr:rowOff>180975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BBBB3DB-2898-4297-85A5-0DFDFA97A67D}"/>
            </a:ext>
          </a:extLst>
        </xdr:cNvPr>
        <xdr:cNvCxnSpPr/>
      </xdr:nvCxnSpPr>
      <xdr:spPr>
        <a:xfrm>
          <a:off x="7343775" y="4162425"/>
          <a:ext cx="381000" cy="5524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</xdr:colOff>
      <xdr:row>25</xdr:row>
      <xdr:rowOff>104776</xdr:rowOff>
    </xdr:from>
    <xdr:to>
      <xdr:col>9</xdr:col>
      <xdr:colOff>752475</xdr:colOff>
      <xdr:row>29</xdr:row>
      <xdr:rowOff>133350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9AB45816-C23B-4A0F-8F5D-A1630F7C9BC9}"/>
            </a:ext>
          </a:extLst>
        </xdr:cNvPr>
        <xdr:cNvCxnSpPr/>
      </xdr:nvCxnSpPr>
      <xdr:spPr>
        <a:xfrm flipV="1">
          <a:off x="6296025" y="5029201"/>
          <a:ext cx="1123950" cy="79057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14</xdr:col>
      <xdr:colOff>47625</xdr:colOff>
      <xdr:row>37</xdr:row>
      <xdr:rowOff>51489</xdr:rowOff>
    </xdr:from>
    <xdr:to>
      <xdr:col>19</xdr:col>
      <xdr:colOff>66675</xdr:colOff>
      <xdr:row>39</xdr:row>
      <xdr:rowOff>190500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7C83932F-7A64-4872-B4FA-2F4611DC1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6499914"/>
          <a:ext cx="3162300" cy="529536"/>
        </a:xfrm>
        <a:prstGeom prst="rect">
          <a:avLst/>
        </a:prstGeom>
      </xdr:spPr>
    </xdr:pic>
    <xdr:clientData/>
  </xdr:twoCellAnchor>
  <xdr:twoCellAnchor>
    <xdr:from>
      <xdr:col>8</xdr:col>
      <xdr:colOff>9525</xdr:colOff>
      <xdr:row>26</xdr:row>
      <xdr:rowOff>9525</xdr:rowOff>
    </xdr:from>
    <xdr:to>
      <xdr:col>10</xdr:col>
      <xdr:colOff>0</xdr:colOff>
      <xdr:row>34</xdr:row>
      <xdr:rowOff>114300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59570EAF-FC1E-4613-AE68-3DB2AFE4D43D}"/>
            </a:ext>
          </a:extLst>
        </xdr:cNvPr>
        <xdr:cNvCxnSpPr/>
      </xdr:nvCxnSpPr>
      <xdr:spPr>
        <a:xfrm flipV="1">
          <a:off x="6286500" y="5124450"/>
          <a:ext cx="1143000" cy="16287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419100</xdr:colOff>
      <xdr:row>26</xdr:row>
      <xdr:rowOff>28575</xdr:rowOff>
    </xdr:from>
    <xdr:to>
      <xdr:col>10</xdr:col>
      <xdr:colOff>419100</xdr:colOff>
      <xdr:row>35</xdr:row>
      <xdr:rowOff>161925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7E4CD65D-5802-4684-8816-C37D46A392EA}"/>
            </a:ext>
          </a:extLst>
        </xdr:cNvPr>
        <xdr:cNvCxnSpPr/>
      </xdr:nvCxnSpPr>
      <xdr:spPr>
        <a:xfrm>
          <a:off x="7848600" y="5143500"/>
          <a:ext cx="0" cy="18478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371475</xdr:colOff>
      <xdr:row>22</xdr:row>
      <xdr:rowOff>9525</xdr:rowOff>
    </xdr:from>
    <xdr:to>
      <xdr:col>10</xdr:col>
      <xdr:colOff>9525</xdr:colOff>
      <xdr:row>25</xdr:row>
      <xdr:rowOff>9525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4DA22085-2970-4561-BA3D-C84AA1F0126A}"/>
            </a:ext>
          </a:extLst>
        </xdr:cNvPr>
        <xdr:cNvCxnSpPr/>
      </xdr:nvCxnSpPr>
      <xdr:spPr>
        <a:xfrm>
          <a:off x="7610475" y="4162425"/>
          <a:ext cx="400050" cy="5715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</xdr:colOff>
      <xdr:row>26</xdr:row>
      <xdr:rowOff>19051</xdr:rowOff>
    </xdr:from>
    <xdr:to>
      <xdr:col>10</xdr:col>
      <xdr:colOff>0</xdr:colOff>
      <xdr:row>34</xdr:row>
      <xdr:rowOff>123825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EF909C64-EB07-45C7-A50C-9611A2C1428F}"/>
            </a:ext>
          </a:extLst>
        </xdr:cNvPr>
        <xdr:cNvCxnSpPr/>
      </xdr:nvCxnSpPr>
      <xdr:spPr>
        <a:xfrm flipV="1">
          <a:off x="6496050" y="5133976"/>
          <a:ext cx="1133475" cy="162877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14</xdr:col>
      <xdr:colOff>66675</xdr:colOff>
      <xdr:row>37</xdr:row>
      <xdr:rowOff>19050</xdr:rowOff>
    </xdr:from>
    <xdr:to>
      <xdr:col>18</xdr:col>
      <xdr:colOff>485775</xdr:colOff>
      <xdr:row>39</xdr:row>
      <xdr:rowOff>158061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62618F3E-D8C2-41E3-B9B6-A7F094E991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6950" y="6467475"/>
          <a:ext cx="3162300" cy="529536"/>
        </a:xfrm>
        <a:prstGeom prst="rect">
          <a:avLst/>
        </a:prstGeom>
      </xdr:spPr>
    </xdr:pic>
    <xdr:clientData/>
  </xdr:twoCellAnchor>
  <xdr:twoCellAnchor>
    <xdr:from>
      <xdr:col>8</xdr:col>
      <xdr:colOff>19050</xdr:colOff>
      <xdr:row>25</xdr:row>
      <xdr:rowOff>95251</xdr:rowOff>
    </xdr:from>
    <xdr:to>
      <xdr:col>9</xdr:col>
      <xdr:colOff>752475</xdr:colOff>
      <xdr:row>29</xdr:row>
      <xdr:rowOff>85725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3C0FC37A-F977-4E67-8D24-F4B72F0154A3}"/>
            </a:ext>
          </a:extLst>
        </xdr:cNvPr>
        <xdr:cNvCxnSpPr/>
      </xdr:nvCxnSpPr>
      <xdr:spPr>
        <a:xfrm flipV="1">
          <a:off x="6496050" y="5019676"/>
          <a:ext cx="1123950" cy="75247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390525</xdr:colOff>
      <xdr:row>26</xdr:row>
      <xdr:rowOff>0</xdr:rowOff>
    </xdr:from>
    <xdr:to>
      <xdr:col>10</xdr:col>
      <xdr:colOff>400050</xdr:colOff>
      <xdr:row>36</xdr:row>
      <xdr:rowOff>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69349626-F1B7-4F73-815F-139B07A25A63}"/>
            </a:ext>
          </a:extLst>
        </xdr:cNvPr>
        <xdr:cNvCxnSpPr/>
      </xdr:nvCxnSpPr>
      <xdr:spPr>
        <a:xfrm>
          <a:off x="8020050" y="5114925"/>
          <a:ext cx="9525" cy="209550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590550</xdr:colOff>
      <xdr:row>1</xdr:row>
      <xdr:rowOff>114300</xdr:rowOff>
    </xdr:from>
    <xdr:to>
      <xdr:col>4</xdr:col>
      <xdr:colOff>1619250</xdr:colOff>
      <xdr:row>4</xdr:row>
      <xdr:rowOff>151448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EF5932E4-A0D8-427A-93BD-92A502178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0" y="304800"/>
          <a:ext cx="1028700" cy="608648"/>
        </a:xfrm>
        <a:prstGeom prst="rect">
          <a:avLst/>
        </a:prstGeom>
      </xdr:spPr>
    </xdr:pic>
    <xdr:clientData/>
  </xdr:twoCellAnchor>
  <xdr:twoCellAnchor editAs="oneCell">
    <xdr:from>
      <xdr:col>17</xdr:col>
      <xdr:colOff>762000</xdr:colOff>
      <xdr:row>1</xdr:row>
      <xdr:rowOff>123825</xdr:rowOff>
    </xdr:from>
    <xdr:to>
      <xdr:col>17</xdr:col>
      <xdr:colOff>1685925</xdr:colOff>
      <xdr:row>4</xdr:row>
      <xdr:rowOff>168275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8D0D19C5-5BC8-413E-8247-50AABF640E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82525" y="314325"/>
          <a:ext cx="923925" cy="615950"/>
        </a:xfrm>
        <a:prstGeom prst="rect">
          <a:avLst/>
        </a:prstGeom>
      </xdr:spPr>
    </xdr:pic>
    <xdr:clientData/>
  </xdr:twoCellAnchor>
  <xdr:twoCellAnchor editAs="oneCell">
    <xdr:from>
      <xdr:col>13</xdr:col>
      <xdr:colOff>123825</xdr:colOff>
      <xdr:row>12</xdr:row>
      <xdr:rowOff>47625</xdr:rowOff>
    </xdr:from>
    <xdr:to>
      <xdr:col>13</xdr:col>
      <xdr:colOff>847725</xdr:colOff>
      <xdr:row>16</xdr:row>
      <xdr:rowOff>5654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588D81A4-485D-4888-829C-2AF561452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72600" y="2724150"/>
          <a:ext cx="723900" cy="720029"/>
        </a:xfrm>
        <a:prstGeom prst="rect">
          <a:avLst/>
        </a:prstGeom>
      </xdr:spPr>
    </xdr:pic>
    <xdr:clientData/>
  </xdr:twoCellAnchor>
  <xdr:twoCellAnchor editAs="oneCell">
    <xdr:from>
      <xdr:col>13</xdr:col>
      <xdr:colOff>180975</xdr:colOff>
      <xdr:row>28</xdr:row>
      <xdr:rowOff>28575</xdr:rowOff>
    </xdr:from>
    <xdr:to>
      <xdr:col>13</xdr:col>
      <xdr:colOff>923924</xdr:colOff>
      <xdr:row>32</xdr:row>
      <xdr:rowOff>3228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46EC6589-6A56-42E6-998E-C44026BF18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429750" y="5762625"/>
          <a:ext cx="742949" cy="736653"/>
        </a:xfrm>
        <a:prstGeom prst="rect">
          <a:avLst/>
        </a:prstGeom>
      </xdr:spPr>
    </xdr:pic>
    <xdr:clientData/>
  </xdr:twoCellAnchor>
  <xdr:twoCellAnchor editAs="oneCell">
    <xdr:from>
      <xdr:col>13</xdr:col>
      <xdr:colOff>142875</xdr:colOff>
      <xdr:row>43</xdr:row>
      <xdr:rowOff>142875</xdr:rowOff>
    </xdr:from>
    <xdr:to>
      <xdr:col>13</xdr:col>
      <xdr:colOff>861091</xdr:colOff>
      <xdr:row>47</xdr:row>
      <xdr:rowOff>95250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11322BF1-F812-4FDF-B9EE-CF5977A9E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1650" y="8743950"/>
          <a:ext cx="718216" cy="714375"/>
        </a:xfrm>
        <a:prstGeom prst="rect">
          <a:avLst/>
        </a:prstGeom>
      </xdr:spPr>
    </xdr:pic>
    <xdr:clientData/>
  </xdr:twoCellAnchor>
  <xdr:twoCellAnchor editAs="oneCell">
    <xdr:from>
      <xdr:col>11</xdr:col>
      <xdr:colOff>218109</xdr:colOff>
      <xdr:row>1</xdr:row>
      <xdr:rowOff>20016</xdr:rowOff>
    </xdr:from>
    <xdr:to>
      <xdr:col>15</xdr:col>
      <xdr:colOff>816252</xdr:colOff>
      <xdr:row>3</xdr:row>
      <xdr:rowOff>168552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3DBC50DD-C7A4-4045-9F6F-4E55995E0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0009" y="210516"/>
          <a:ext cx="2836518" cy="529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65A57-ED99-48EA-8590-F6B2D800F057}">
  <sheetPr>
    <tabColor rgb="FFFFC000"/>
  </sheetPr>
  <dimension ref="A1:AG151"/>
  <sheetViews>
    <sheetView workbookViewId="0">
      <selection activeCell="D18" sqref="D18"/>
    </sheetView>
  </sheetViews>
  <sheetFormatPr baseColWidth="10" defaultRowHeight="15" x14ac:dyDescent="0.25"/>
  <cols>
    <col min="1" max="1" width="3.28515625" customWidth="1"/>
    <col min="2" max="2" width="11.5703125" customWidth="1"/>
    <col min="3" max="3" width="3" customWidth="1"/>
    <col min="5" max="5" width="11.42578125" customWidth="1"/>
    <col min="10" max="11" width="9.42578125" customWidth="1"/>
    <col min="12" max="12" width="7.85546875" customWidth="1"/>
    <col min="13" max="13" width="3" bestFit="1" customWidth="1"/>
    <col min="17" max="17" width="12.85546875" customWidth="1"/>
    <col min="20" max="20" width="10" customWidth="1"/>
  </cols>
  <sheetData>
    <row r="1" spans="1:33" ht="15.75" thickBot="1" x14ac:dyDescent="0.3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</row>
    <row r="2" spans="1:33" ht="27" thickBot="1" x14ac:dyDescent="0.45">
      <c r="B2" s="54" t="s">
        <v>153</v>
      </c>
      <c r="C2" s="75"/>
      <c r="D2" s="55"/>
      <c r="E2" s="55"/>
      <c r="F2" s="55"/>
      <c r="G2" s="56"/>
      <c r="H2" s="53"/>
      <c r="I2" s="78" t="s">
        <v>82</v>
      </c>
      <c r="J2" s="53"/>
      <c r="K2" s="53"/>
      <c r="L2" s="57" t="s">
        <v>154</v>
      </c>
      <c r="M2" s="76"/>
      <c r="N2" s="58"/>
      <c r="O2" s="58"/>
      <c r="P2" s="58"/>
      <c r="Q2" s="59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</row>
    <row r="3" spans="1:33" x14ac:dyDescent="0.25">
      <c r="A3" s="53"/>
      <c r="B3" s="53"/>
      <c r="C3" s="53"/>
      <c r="D3" s="53"/>
      <c r="E3" s="53"/>
      <c r="F3" s="53"/>
      <c r="G3" s="53"/>
      <c r="H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</row>
    <row r="4" spans="1:33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</row>
    <row r="5" spans="1:33" x14ac:dyDescent="0.2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</row>
    <row r="6" spans="1:33" ht="21" x14ac:dyDescent="0.35">
      <c r="A6" s="53"/>
      <c r="B6" s="60" t="s">
        <v>59</v>
      </c>
      <c r="C6" s="60"/>
      <c r="D6" s="53"/>
      <c r="E6" s="53"/>
      <c r="F6" s="53"/>
      <c r="G6" s="53"/>
      <c r="H6" s="53"/>
      <c r="I6" s="53"/>
      <c r="J6" s="53"/>
      <c r="K6" s="53"/>
      <c r="L6" s="60" t="s">
        <v>60</v>
      </c>
      <c r="M6" s="60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</row>
    <row r="7" spans="1:33" s="67" customFormat="1" ht="15.75" x14ac:dyDescent="0.25">
      <c r="A7" s="66"/>
      <c r="B7" s="66"/>
      <c r="C7" s="66">
        <v>1</v>
      </c>
      <c r="D7" s="68" t="s">
        <v>75</v>
      </c>
      <c r="E7" s="69"/>
      <c r="F7" s="69"/>
      <c r="G7" s="69"/>
      <c r="H7" s="69"/>
      <c r="I7" s="69"/>
      <c r="J7" s="70"/>
      <c r="K7" s="71"/>
      <c r="L7" s="66"/>
      <c r="M7" s="66">
        <v>1</v>
      </c>
      <c r="N7" s="68" t="s">
        <v>76</v>
      </c>
      <c r="O7" s="69"/>
      <c r="P7" s="69"/>
      <c r="Q7" s="69"/>
      <c r="R7" s="69"/>
      <c r="S7" s="69"/>
      <c r="T7" s="70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</row>
    <row r="8" spans="1:33" s="67" customFormat="1" ht="15.75" x14ac:dyDescent="0.25">
      <c r="A8" s="66"/>
      <c r="B8" s="66"/>
      <c r="C8" s="66"/>
      <c r="D8" s="72" t="s">
        <v>64</v>
      </c>
      <c r="E8" s="127"/>
      <c r="F8" s="127"/>
      <c r="G8" s="127"/>
      <c r="H8" s="127"/>
      <c r="I8" s="127"/>
      <c r="J8" s="74"/>
      <c r="K8" s="71"/>
      <c r="L8" s="66"/>
      <c r="M8" s="66"/>
      <c r="N8" s="72" t="s">
        <v>74</v>
      </c>
      <c r="O8" s="73"/>
      <c r="P8" s="73"/>
      <c r="Q8" s="73"/>
      <c r="R8" s="73"/>
      <c r="S8" s="73"/>
      <c r="T8" s="74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</row>
    <row r="9" spans="1:33" x14ac:dyDescent="0.25">
      <c r="A9" s="53"/>
      <c r="B9" s="53"/>
      <c r="C9" s="65">
        <v>2</v>
      </c>
      <c r="D9" s="53" t="s">
        <v>56</v>
      </c>
      <c r="E9" s="53"/>
      <c r="F9" s="53"/>
      <c r="G9" s="53"/>
      <c r="H9" s="53"/>
      <c r="I9" s="53"/>
      <c r="J9" s="53"/>
      <c r="K9" s="53"/>
      <c r="L9" s="53"/>
      <c r="M9" s="65">
        <v>2</v>
      </c>
      <c r="N9" s="53" t="s">
        <v>68</v>
      </c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</row>
    <row r="10" spans="1:33" x14ac:dyDescent="0.25">
      <c r="A10" s="53"/>
      <c r="B10" s="53"/>
      <c r="C10" s="65">
        <v>3</v>
      </c>
      <c r="D10" s="53" t="s">
        <v>57</v>
      </c>
      <c r="E10" s="53"/>
      <c r="F10" s="53"/>
      <c r="G10" s="53"/>
      <c r="H10" s="53"/>
      <c r="I10" s="53"/>
      <c r="J10" s="53"/>
      <c r="K10" s="53"/>
      <c r="L10" s="53"/>
      <c r="M10" s="65">
        <v>3</v>
      </c>
      <c r="N10" s="53" t="s">
        <v>58</v>
      </c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</row>
    <row r="11" spans="1:33" x14ac:dyDescent="0.25">
      <c r="A11" s="53"/>
      <c r="B11" s="53"/>
      <c r="C11" s="53">
        <v>4</v>
      </c>
      <c r="D11" s="53" t="s">
        <v>61</v>
      </c>
      <c r="E11" s="53"/>
      <c r="F11" s="53"/>
      <c r="G11" s="53"/>
      <c r="H11" s="53"/>
      <c r="I11" s="53"/>
      <c r="J11" s="53"/>
      <c r="K11" s="53"/>
      <c r="L11" s="53"/>
      <c r="M11" s="65">
        <v>4</v>
      </c>
      <c r="N11" s="53" t="s">
        <v>62</v>
      </c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</row>
    <row r="12" spans="1:33" x14ac:dyDescent="0.25">
      <c r="A12" s="53"/>
      <c r="B12" s="53"/>
      <c r="C12" s="53">
        <v>5</v>
      </c>
      <c r="D12" s="53" t="s">
        <v>66</v>
      </c>
      <c r="E12" s="53"/>
      <c r="F12" s="53"/>
      <c r="G12" s="53"/>
      <c r="H12" s="53"/>
      <c r="I12" s="53"/>
      <c r="J12" s="53"/>
      <c r="K12" s="53"/>
      <c r="L12" s="53"/>
      <c r="M12" s="65">
        <v>5</v>
      </c>
      <c r="N12" s="53" t="s">
        <v>69</v>
      </c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</row>
    <row r="13" spans="1:33" x14ac:dyDescent="0.25">
      <c r="A13" s="53"/>
      <c r="B13" s="53"/>
      <c r="C13" s="53">
        <v>6</v>
      </c>
      <c r="D13" s="53" t="s">
        <v>140</v>
      </c>
      <c r="E13" s="53"/>
      <c r="F13" s="53"/>
      <c r="G13" s="53"/>
      <c r="H13" s="53"/>
      <c r="I13" s="53"/>
      <c r="J13" s="53"/>
      <c r="K13" s="53"/>
      <c r="L13" s="53"/>
      <c r="M13" s="65">
        <v>6</v>
      </c>
      <c r="N13" s="53" t="s">
        <v>105</v>
      </c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</row>
    <row r="14" spans="1:33" x14ac:dyDescent="0.25">
      <c r="A14" s="53"/>
      <c r="B14" s="53"/>
      <c r="C14" s="53">
        <v>7</v>
      </c>
      <c r="D14" s="53" t="s">
        <v>141</v>
      </c>
      <c r="E14" s="53"/>
      <c r="F14" s="53"/>
      <c r="G14" s="53"/>
      <c r="H14" s="53"/>
      <c r="I14" s="53"/>
      <c r="J14" s="53"/>
      <c r="K14" s="53"/>
      <c r="L14" s="53"/>
      <c r="M14" s="65">
        <v>7</v>
      </c>
      <c r="N14" s="53" t="s">
        <v>71</v>
      </c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</row>
    <row r="15" spans="1:33" x14ac:dyDescent="0.25">
      <c r="A15" s="53"/>
      <c r="B15" s="53"/>
      <c r="C15" s="53">
        <v>8</v>
      </c>
      <c r="D15" s="53" t="s">
        <v>102</v>
      </c>
      <c r="E15" s="53"/>
      <c r="F15" s="53"/>
      <c r="G15" s="53"/>
      <c r="H15" s="53"/>
      <c r="I15" s="53"/>
      <c r="J15" s="53"/>
      <c r="K15" s="53"/>
      <c r="L15" s="53"/>
      <c r="M15" s="53">
        <v>8</v>
      </c>
      <c r="N15" s="53" t="s">
        <v>63</v>
      </c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</row>
    <row r="16" spans="1:33" x14ac:dyDescent="0.25">
      <c r="A16" s="53"/>
      <c r="B16" s="53"/>
      <c r="C16" s="53"/>
      <c r="D16" s="53" t="s">
        <v>67</v>
      </c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</row>
    <row r="17" spans="1:32" x14ac:dyDescent="0.25">
      <c r="A17" s="53"/>
      <c r="B17" s="53"/>
      <c r="C17" s="53">
        <v>9</v>
      </c>
      <c r="D17" s="53" t="s">
        <v>70</v>
      </c>
      <c r="E17" s="53"/>
      <c r="F17" s="53"/>
      <c r="G17" s="53"/>
      <c r="H17" s="53"/>
      <c r="I17" s="53"/>
      <c r="J17" s="53"/>
      <c r="K17" s="53"/>
      <c r="L17" s="53"/>
      <c r="M17" s="53">
        <v>9</v>
      </c>
      <c r="N17" s="53" t="s">
        <v>65</v>
      </c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</row>
    <row r="18" spans="1:32" x14ac:dyDescent="0.25">
      <c r="A18" s="53"/>
      <c r="B18" s="53"/>
      <c r="C18" s="53">
        <v>10</v>
      </c>
      <c r="D18" s="53" t="s">
        <v>162</v>
      </c>
      <c r="E18" s="53"/>
      <c r="F18" s="53"/>
      <c r="G18" s="53"/>
      <c r="H18" s="53"/>
      <c r="I18" s="53"/>
      <c r="J18" s="53"/>
      <c r="K18" s="53"/>
      <c r="L18" s="53"/>
      <c r="M18" s="53">
        <v>10</v>
      </c>
      <c r="N18" s="53" t="s">
        <v>165</v>
      </c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</row>
    <row r="19" spans="1:32" x14ac:dyDescent="0.25">
      <c r="A19" s="53"/>
      <c r="B19" s="53"/>
      <c r="C19" s="53"/>
      <c r="D19" s="53" t="s">
        <v>163</v>
      </c>
      <c r="E19" s="53"/>
      <c r="F19" s="53"/>
      <c r="G19" s="53"/>
      <c r="H19" s="53"/>
      <c r="I19" s="53"/>
      <c r="J19" s="53"/>
      <c r="K19" s="53"/>
      <c r="L19" s="53"/>
      <c r="M19" s="53"/>
      <c r="N19" s="53" t="s">
        <v>164</v>
      </c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</row>
    <row r="20" spans="1:32" x14ac:dyDescent="0.25">
      <c r="A20" s="53"/>
      <c r="B20" s="53"/>
      <c r="C20" s="53">
        <v>11</v>
      </c>
      <c r="D20" s="53" t="s">
        <v>109</v>
      </c>
      <c r="E20" s="53"/>
      <c r="F20" s="53"/>
      <c r="G20" s="53"/>
      <c r="H20" s="53"/>
      <c r="I20" s="53"/>
      <c r="J20" s="53"/>
      <c r="K20" s="53"/>
      <c r="L20" s="53"/>
      <c r="M20" s="53">
        <v>11</v>
      </c>
      <c r="N20" s="53" t="s">
        <v>108</v>
      </c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</row>
    <row r="21" spans="1:32" x14ac:dyDescent="0.25">
      <c r="A21" s="53"/>
      <c r="B21" s="53"/>
      <c r="C21" s="53">
        <v>12</v>
      </c>
      <c r="D21" s="53" t="s">
        <v>106</v>
      </c>
      <c r="E21" s="53"/>
      <c r="F21" s="53"/>
      <c r="G21" s="53"/>
      <c r="H21" s="53"/>
      <c r="I21" s="53"/>
      <c r="J21" s="53"/>
      <c r="K21" s="53"/>
      <c r="L21" s="53"/>
      <c r="M21" s="53">
        <v>12</v>
      </c>
      <c r="N21" s="53" t="s">
        <v>107</v>
      </c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</row>
    <row r="22" spans="1:32" x14ac:dyDescent="0.25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</row>
    <row r="23" spans="1:32" x14ac:dyDescent="0.25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</row>
    <row r="24" spans="1:32" x14ac:dyDescent="0.25">
      <c r="A24" s="53"/>
      <c r="B24" s="53"/>
      <c r="C24" s="53"/>
      <c r="D24" s="61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</row>
    <row r="25" spans="1:32" x14ac:dyDescent="0.25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</row>
    <row r="26" spans="1:32" x14ac:dyDescent="0.25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</row>
    <row r="27" spans="1:32" x14ac:dyDescent="0.25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</row>
    <row r="28" spans="1:32" x14ac:dyDescent="0.25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32" x14ac:dyDescent="0.25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</row>
    <row r="30" spans="1:32" x14ac:dyDescent="0.25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</row>
    <row r="31" spans="1:32" x14ac:dyDescent="0.25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</row>
    <row r="32" spans="1:32" x14ac:dyDescent="0.25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</row>
    <row r="33" spans="1:32" x14ac:dyDescent="0.25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</row>
    <row r="34" spans="1:32" x14ac:dyDescent="0.25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</row>
    <row r="35" spans="1:32" x14ac:dyDescent="0.25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</row>
    <row r="36" spans="1:32" x14ac:dyDescent="0.25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</row>
    <row r="37" spans="1:32" x14ac:dyDescent="0.25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</row>
    <row r="38" spans="1:32" x14ac:dyDescent="0.25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</row>
    <row r="39" spans="1:32" x14ac:dyDescent="0.25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</row>
    <row r="40" spans="1:32" x14ac:dyDescent="0.25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</row>
    <row r="41" spans="1:32" x14ac:dyDescent="0.25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</row>
    <row r="42" spans="1:32" x14ac:dyDescent="0.25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</row>
    <row r="43" spans="1:32" x14ac:dyDescent="0.25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</row>
    <row r="44" spans="1:32" x14ac:dyDescent="0.25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</row>
    <row r="45" spans="1:32" x14ac:dyDescent="0.25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</row>
    <row r="46" spans="1:32" x14ac:dyDescent="0.25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</row>
    <row r="47" spans="1:32" x14ac:dyDescent="0.25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</row>
    <row r="48" spans="1:32" x14ac:dyDescent="0.25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</row>
    <row r="49" spans="1:32" x14ac:dyDescent="0.25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</row>
    <row r="50" spans="1:32" x14ac:dyDescent="0.25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</row>
    <row r="51" spans="1:32" x14ac:dyDescent="0.25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</row>
    <row r="52" spans="1:32" x14ac:dyDescent="0.25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</row>
    <row r="53" spans="1:32" x14ac:dyDescent="0.25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</row>
    <row r="54" spans="1:32" x14ac:dyDescent="0.25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</row>
    <row r="55" spans="1:32" x14ac:dyDescent="0.25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</row>
    <row r="56" spans="1:32" x14ac:dyDescent="0.25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</row>
    <row r="57" spans="1:32" x14ac:dyDescent="0.25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</row>
    <row r="58" spans="1:32" x14ac:dyDescent="0.25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</row>
    <row r="59" spans="1:32" x14ac:dyDescent="0.25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</row>
    <row r="60" spans="1:32" x14ac:dyDescent="0.25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</row>
    <row r="61" spans="1:32" x14ac:dyDescent="0.25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</row>
    <row r="62" spans="1:32" x14ac:dyDescent="0.25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</row>
    <row r="63" spans="1:32" x14ac:dyDescent="0.25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</row>
    <row r="64" spans="1:32" x14ac:dyDescent="0.25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</row>
    <row r="65" spans="1:32" x14ac:dyDescent="0.25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</row>
    <row r="66" spans="1:32" x14ac:dyDescent="0.25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</row>
    <row r="67" spans="1:32" x14ac:dyDescent="0.25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</row>
    <row r="68" spans="1:32" x14ac:dyDescent="0.25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</row>
    <row r="69" spans="1:32" x14ac:dyDescent="0.25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</row>
    <row r="70" spans="1:32" x14ac:dyDescent="0.25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</row>
    <row r="71" spans="1:32" x14ac:dyDescent="0.25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</row>
    <row r="72" spans="1:32" x14ac:dyDescent="0.25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</row>
    <row r="73" spans="1:32" x14ac:dyDescent="0.25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</row>
    <row r="74" spans="1:32" x14ac:dyDescent="0.25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</row>
    <row r="75" spans="1:32" x14ac:dyDescent="0.25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</row>
    <row r="76" spans="1:32" x14ac:dyDescent="0.25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</row>
    <row r="77" spans="1:32" x14ac:dyDescent="0.25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</row>
    <row r="78" spans="1:32" x14ac:dyDescent="0.25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</row>
    <row r="79" spans="1:32" x14ac:dyDescent="0.25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</row>
    <row r="80" spans="1:32" x14ac:dyDescent="0.25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</row>
    <row r="81" spans="1:32" x14ac:dyDescent="0.25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</row>
    <row r="82" spans="1:32" x14ac:dyDescent="0.25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</row>
    <row r="83" spans="1:32" x14ac:dyDescent="0.25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</row>
    <row r="84" spans="1:32" x14ac:dyDescent="0.25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</row>
    <row r="85" spans="1:32" x14ac:dyDescent="0.25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</row>
    <row r="86" spans="1:32" x14ac:dyDescent="0.25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</row>
    <row r="87" spans="1:32" x14ac:dyDescent="0.25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</row>
    <row r="88" spans="1:32" x14ac:dyDescent="0.25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</row>
    <row r="89" spans="1:32" x14ac:dyDescent="0.25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</row>
    <row r="90" spans="1:32" x14ac:dyDescent="0.25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</row>
    <row r="91" spans="1:32" x14ac:dyDescent="0.25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</row>
    <row r="92" spans="1:32" x14ac:dyDescent="0.25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</row>
    <row r="93" spans="1:32" x14ac:dyDescent="0.25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</row>
    <row r="94" spans="1:32" x14ac:dyDescent="0.25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</row>
    <row r="95" spans="1:32" x14ac:dyDescent="0.25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</row>
    <row r="96" spans="1:32" x14ac:dyDescent="0.25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</row>
    <row r="97" spans="1:32" x14ac:dyDescent="0.25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</row>
    <row r="98" spans="1:32" x14ac:dyDescent="0.25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</row>
    <row r="99" spans="1:32" x14ac:dyDescent="0.25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</row>
    <row r="100" spans="1:32" x14ac:dyDescent="0.25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</row>
    <row r="101" spans="1:32" x14ac:dyDescent="0.25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</row>
    <row r="102" spans="1:32" x14ac:dyDescent="0.25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</row>
    <row r="103" spans="1:32" x14ac:dyDescent="0.25">
      <c r="A103" s="53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</row>
    <row r="104" spans="1:32" x14ac:dyDescent="0.25">
      <c r="A104" s="53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</row>
    <row r="105" spans="1:32" x14ac:dyDescent="0.25">
      <c r="A105" s="53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</row>
    <row r="106" spans="1:32" x14ac:dyDescent="0.25">
      <c r="A106" s="53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</row>
    <row r="107" spans="1:32" x14ac:dyDescent="0.25">
      <c r="A107" s="53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</row>
    <row r="108" spans="1:32" x14ac:dyDescent="0.25">
      <c r="A108" s="53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</row>
    <row r="109" spans="1:32" x14ac:dyDescent="0.25">
      <c r="A109" s="53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F109" s="53"/>
    </row>
    <row r="110" spans="1:32" x14ac:dyDescent="0.25">
      <c r="A110" s="53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</row>
    <row r="111" spans="1:32" x14ac:dyDescent="0.25">
      <c r="A111" s="53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53"/>
    </row>
    <row r="112" spans="1:32" x14ac:dyDescent="0.25">
      <c r="A112" s="53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</row>
    <row r="113" spans="1:32" x14ac:dyDescent="0.25">
      <c r="A113" s="53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</row>
    <row r="114" spans="1:32" x14ac:dyDescent="0.25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</row>
    <row r="115" spans="1:32" x14ac:dyDescent="0.25">
      <c r="A115" s="53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</row>
    <row r="116" spans="1:32" x14ac:dyDescent="0.25">
      <c r="A116" s="53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</row>
    <row r="117" spans="1:32" x14ac:dyDescent="0.25">
      <c r="A117" s="53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53"/>
    </row>
    <row r="118" spans="1:32" x14ac:dyDescent="0.25">
      <c r="A118" s="53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53"/>
    </row>
    <row r="119" spans="1:32" x14ac:dyDescent="0.25">
      <c r="A119" s="53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53"/>
    </row>
    <row r="120" spans="1:32" x14ac:dyDescent="0.25">
      <c r="A120" s="53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</row>
    <row r="121" spans="1:32" x14ac:dyDescent="0.25">
      <c r="A121" s="53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</row>
    <row r="122" spans="1:32" x14ac:dyDescent="0.25">
      <c r="A122" s="53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</row>
    <row r="123" spans="1:32" x14ac:dyDescent="0.25">
      <c r="A123" s="53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</row>
    <row r="124" spans="1:32" x14ac:dyDescent="0.25">
      <c r="A124" s="53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</row>
    <row r="125" spans="1:32" x14ac:dyDescent="0.25">
      <c r="A125" s="53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3"/>
      <c r="AF125" s="53"/>
    </row>
    <row r="126" spans="1:32" x14ac:dyDescent="0.25">
      <c r="A126" s="53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53"/>
    </row>
    <row r="127" spans="1:32" x14ac:dyDescent="0.25">
      <c r="A127" s="53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</row>
    <row r="128" spans="1:32" x14ac:dyDescent="0.25">
      <c r="A128" s="53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</row>
    <row r="129" spans="1:32" x14ac:dyDescent="0.25">
      <c r="A129" s="53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</row>
    <row r="130" spans="1:32" x14ac:dyDescent="0.25">
      <c r="A130" s="53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</row>
    <row r="131" spans="1:32" x14ac:dyDescent="0.25">
      <c r="A131" s="53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  <c r="AE131" s="53"/>
      <c r="AF131" s="53"/>
    </row>
    <row r="132" spans="1:32" x14ac:dyDescent="0.25">
      <c r="A132" s="53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</row>
    <row r="133" spans="1:32" x14ac:dyDescent="0.25">
      <c r="A133" s="53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  <c r="AE133" s="53"/>
      <c r="AF133" s="53"/>
    </row>
    <row r="134" spans="1:32" x14ac:dyDescent="0.25">
      <c r="A134" s="53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3"/>
      <c r="AE134" s="53"/>
      <c r="AF134" s="53"/>
    </row>
    <row r="135" spans="1:32" x14ac:dyDescent="0.25">
      <c r="A135" s="53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</row>
    <row r="136" spans="1:32" x14ac:dyDescent="0.25">
      <c r="A136" s="53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  <c r="AE136" s="53"/>
      <c r="AF136" s="53"/>
    </row>
    <row r="137" spans="1:32" x14ac:dyDescent="0.25">
      <c r="A137" s="53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  <c r="AE137" s="53"/>
      <c r="AF137" s="53"/>
    </row>
    <row r="138" spans="1:32" x14ac:dyDescent="0.25">
      <c r="A138" s="53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53"/>
      <c r="AE138" s="53"/>
      <c r="AF138" s="53"/>
    </row>
    <row r="139" spans="1:32" x14ac:dyDescent="0.25">
      <c r="A139" s="53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3"/>
      <c r="AE139" s="53"/>
      <c r="AF139" s="53"/>
    </row>
    <row r="140" spans="1:32" x14ac:dyDescent="0.25">
      <c r="A140" s="53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</row>
    <row r="141" spans="1:32" x14ac:dyDescent="0.25">
      <c r="A141" s="53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F141" s="53"/>
    </row>
    <row r="142" spans="1:32" x14ac:dyDescent="0.25">
      <c r="A142" s="53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F142" s="53"/>
    </row>
    <row r="143" spans="1:32" x14ac:dyDescent="0.25">
      <c r="A143" s="53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  <c r="AE143" s="53"/>
      <c r="AF143" s="53"/>
    </row>
    <row r="144" spans="1:32" x14ac:dyDescent="0.25">
      <c r="A144" s="53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53"/>
      <c r="AE144" s="53"/>
      <c r="AF144" s="53"/>
    </row>
    <row r="145" spans="1:32" x14ac:dyDescent="0.25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53"/>
      <c r="AE145" s="53"/>
      <c r="AF145" s="53"/>
    </row>
    <row r="146" spans="1:32" x14ac:dyDescent="0.25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  <c r="AE146" s="53"/>
      <c r="AF146" s="53"/>
    </row>
    <row r="147" spans="1:32" x14ac:dyDescent="0.25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  <c r="AE147" s="53"/>
      <c r="AF147" s="53"/>
    </row>
    <row r="148" spans="1:32" x14ac:dyDescent="0.25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  <c r="AE148" s="53"/>
      <c r="AF148" s="53"/>
    </row>
    <row r="149" spans="1:32" x14ac:dyDescent="0.25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  <c r="AE149" s="53"/>
      <c r="AF149" s="53"/>
    </row>
    <row r="150" spans="1:32" x14ac:dyDescent="0.25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  <c r="AE150" s="53"/>
      <c r="AF150" s="53"/>
    </row>
    <row r="151" spans="1:32" x14ac:dyDescent="0.25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</row>
  </sheetData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05AB0-2B54-40CA-831B-06CBCC72FC26}">
  <sheetPr>
    <tabColor rgb="FF00B050"/>
  </sheetPr>
  <dimension ref="A1:AG42"/>
  <sheetViews>
    <sheetView workbookViewId="0">
      <selection activeCell="F13" sqref="F13"/>
    </sheetView>
  </sheetViews>
  <sheetFormatPr baseColWidth="10" defaultRowHeight="15" x14ac:dyDescent="0.25"/>
  <cols>
    <col min="2" max="2" width="12.28515625" customWidth="1"/>
    <col min="4" max="4" width="12.42578125" customWidth="1"/>
    <col min="5" max="5" width="14.85546875" customWidth="1"/>
    <col min="7" max="7" width="8.85546875" customWidth="1"/>
    <col min="9" max="9" width="5.85546875" customWidth="1"/>
    <col min="12" max="12" width="1.7109375" customWidth="1"/>
    <col min="13" max="13" width="11.28515625" customWidth="1"/>
    <col min="14" max="14" width="2" customWidth="1"/>
    <col min="15" max="15" width="4.140625" style="1" customWidth="1"/>
    <col min="16" max="16" width="6.140625" customWidth="1"/>
    <col min="17" max="17" width="18.5703125" customWidth="1"/>
    <col min="18" max="18" width="6.85546875" customWidth="1"/>
  </cols>
  <sheetData>
    <row r="1" spans="1:19" ht="27" thickBot="1" x14ac:dyDescent="0.45">
      <c r="A1" s="11" t="s">
        <v>4</v>
      </c>
      <c r="B1" s="12"/>
      <c r="C1" s="12"/>
      <c r="D1" s="12"/>
      <c r="E1" s="12"/>
      <c r="F1" s="12"/>
      <c r="G1" s="12"/>
      <c r="H1" s="12"/>
      <c r="I1" s="13"/>
      <c r="J1" s="13"/>
      <c r="K1" s="45" t="s">
        <v>155</v>
      </c>
      <c r="L1" s="12"/>
      <c r="M1" s="12"/>
      <c r="N1" s="64"/>
      <c r="P1" t="s">
        <v>47</v>
      </c>
      <c r="R1" t="s">
        <v>13</v>
      </c>
      <c r="S1" t="s">
        <v>50</v>
      </c>
    </row>
    <row r="2" spans="1:19" x14ac:dyDescent="0.25">
      <c r="A2" s="116" t="s">
        <v>80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117" t="s">
        <v>51</v>
      </c>
      <c r="N2" s="14"/>
      <c r="P2" s="8" t="s">
        <v>10</v>
      </c>
      <c r="Q2" s="8" t="s">
        <v>14</v>
      </c>
      <c r="R2" s="5">
        <v>1</v>
      </c>
      <c r="S2" s="38">
        <v>10</v>
      </c>
    </row>
    <row r="3" spans="1:19" x14ac:dyDescent="0.25">
      <c r="A3" s="17"/>
      <c r="B3" s="15"/>
      <c r="C3" s="15"/>
      <c r="D3" s="15"/>
      <c r="E3" s="15"/>
      <c r="F3" s="37">
        <f ca="1">TODAY()</f>
        <v>45272</v>
      </c>
      <c r="G3" s="15"/>
      <c r="H3" s="15"/>
      <c r="I3" s="15"/>
      <c r="J3" s="15"/>
      <c r="K3" s="15"/>
      <c r="L3" s="15"/>
      <c r="M3" s="42"/>
      <c r="N3" s="16"/>
      <c r="P3" s="8"/>
      <c r="Q3" s="8"/>
      <c r="R3" s="5">
        <v>2</v>
      </c>
      <c r="S3" s="38">
        <v>9</v>
      </c>
    </row>
    <row r="4" spans="1:19" x14ac:dyDescent="0.25">
      <c r="A4" s="49" t="s">
        <v>6</v>
      </c>
      <c r="B4" s="18" t="s">
        <v>5</v>
      </c>
      <c r="C4" s="15" t="s">
        <v>7</v>
      </c>
      <c r="D4" s="15"/>
      <c r="E4" s="77">
        <v>32279</v>
      </c>
      <c r="F4" s="26">
        <f ca="1">+F3-E4+1</f>
        <v>12994</v>
      </c>
      <c r="G4" s="39">
        <v>5.0000000000000001E-4</v>
      </c>
      <c r="H4" s="2"/>
      <c r="I4" s="15"/>
      <c r="J4" s="15"/>
      <c r="K4" s="29">
        <f ca="1">+F4*G4</f>
        <v>6.4969999999999999</v>
      </c>
      <c r="L4" s="35"/>
      <c r="M4" s="42">
        <f ca="1">M19/K19*K4</f>
        <v>15.28813798621079</v>
      </c>
      <c r="N4" s="16"/>
      <c r="R4" s="5">
        <v>3</v>
      </c>
      <c r="S4" s="38">
        <v>9</v>
      </c>
    </row>
    <row r="5" spans="1:19" x14ac:dyDescent="0.25">
      <c r="A5" s="49"/>
      <c r="B5" s="18"/>
      <c r="C5" s="15"/>
      <c r="D5" s="15"/>
      <c r="E5" s="27"/>
      <c r="F5" s="27"/>
      <c r="G5" s="24"/>
      <c r="H5" s="15"/>
      <c r="I5" s="15"/>
      <c r="J5" s="15"/>
      <c r="K5" s="35"/>
      <c r="L5" s="35"/>
      <c r="M5" s="42"/>
      <c r="N5" s="16"/>
      <c r="R5" s="5">
        <v>4</v>
      </c>
      <c r="S5" s="38">
        <v>8</v>
      </c>
    </row>
    <row r="6" spans="1:19" x14ac:dyDescent="0.25">
      <c r="A6" s="49" t="s">
        <v>8</v>
      </c>
      <c r="B6" s="18" t="s">
        <v>9</v>
      </c>
      <c r="C6" s="3">
        <v>1</v>
      </c>
      <c r="D6" s="25" t="s">
        <v>72</v>
      </c>
      <c r="E6" s="38">
        <v>0</v>
      </c>
      <c r="F6" s="134">
        <v>2</v>
      </c>
      <c r="G6" s="15"/>
      <c r="H6" s="15"/>
      <c r="I6" s="15"/>
      <c r="J6" s="15"/>
      <c r="K6" s="47">
        <f>IF(F6=2,E7,E6)</f>
        <v>5</v>
      </c>
      <c r="L6" s="32"/>
      <c r="M6" s="43">
        <f ca="1">100/K19*K6</f>
        <v>11.765536390804057</v>
      </c>
      <c r="N6" s="16"/>
      <c r="R6" s="5">
        <v>5</v>
      </c>
      <c r="S6" s="38">
        <v>8</v>
      </c>
    </row>
    <row r="7" spans="1:19" x14ac:dyDescent="0.25">
      <c r="A7" s="49"/>
      <c r="B7" s="18"/>
      <c r="C7" s="3">
        <v>2</v>
      </c>
      <c r="D7" s="25" t="s">
        <v>73</v>
      </c>
      <c r="E7" s="38">
        <v>5</v>
      </c>
      <c r="F7" s="135"/>
      <c r="G7" s="15"/>
      <c r="H7" s="15"/>
      <c r="I7" s="15"/>
      <c r="J7" s="15"/>
      <c r="K7" s="15"/>
      <c r="L7" s="15"/>
      <c r="M7" s="43"/>
      <c r="N7" s="16"/>
      <c r="R7" s="5">
        <v>6</v>
      </c>
      <c r="S7" s="38">
        <v>7</v>
      </c>
    </row>
    <row r="8" spans="1:19" x14ac:dyDescent="0.25">
      <c r="A8" s="49"/>
      <c r="B8" s="18"/>
      <c r="C8" s="15"/>
      <c r="D8" s="15"/>
      <c r="E8" s="15"/>
      <c r="F8" s="19"/>
      <c r="G8" s="15"/>
      <c r="H8" s="15"/>
      <c r="I8" s="15"/>
      <c r="J8" s="15"/>
      <c r="K8" s="40"/>
      <c r="L8" s="40"/>
      <c r="M8" s="42"/>
      <c r="N8" s="16"/>
      <c r="R8" s="5">
        <v>7</v>
      </c>
      <c r="S8" s="38">
        <v>7</v>
      </c>
    </row>
    <row r="9" spans="1:19" x14ac:dyDescent="0.25">
      <c r="A9" s="49" t="s">
        <v>10</v>
      </c>
      <c r="B9" s="18" t="s">
        <v>11</v>
      </c>
      <c r="C9" s="15"/>
      <c r="D9" s="15"/>
      <c r="E9" s="15"/>
      <c r="F9" s="15"/>
      <c r="G9" s="25"/>
      <c r="H9" s="19"/>
      <c r="I9" s="19"/>
      <c r="J9" s="19"/>
      <c r="K9" s="15"/>
      <c r="L9" s="15"/>
      <c r="M9" s="42"/>
      <c r="N9" s="16"/>
      <c r="R9" s="5">
        <v>8</v>
      </c>
      <c r="S9" s="38">
        <v>6</v>
      </c>
    </row>
    <row r="10" spans="1:19" x14ac:dyDescent="0.25">
      <c r="A10" s="49"/>
      <c r="B10" s="20" t="s">
        <v>101</v>
      </c>
      <c r="C10" s="15"/>
      <c r="D10" s="63">
        <f>+E4</f>
        <v>32279</v>
      </c>
      <c r="E10" s="82" t="s">
        <v>12</v>
      </c>
      <c r="F10" s="77"/>
      <c r="G10" s="26">
        <f>IF(F10="",30,+F10-D10+1)</f>
        <v>30</v>
      </c>
      <c r="H10" s="15" t="str">
        <f>IF(G10=1,"Tag",IF(G10&gt;1,"Tage",""))</f>
        <v>Tage</v>
      </c>
      <c r="I10" s="15"/>
      <c r="J10" s="15"/>
      <c r="K10" s="6">
        <f>VLOOKUP(G10,RECHNER!R2:S32,2,0)</f>
        <v>1</v>
      </c>
      <c r="L10" s="35"/>
      <c r="M10" s="42">
        <f ca="1">100/K19*K10</f>
        <v>2.3531072781608113</v>
      </c>
      <c r="N10" s="16"/>
      <c r="R10" s="5">
        <v>9</v>
      </c>
      <c r="S10" s="38">
        <v>6</v>
      </c>
    </row>
    <row r="11" spans="1:19" x14ac:dyDescent="0.25">
      <c r="A11" s="49"/>
      <c r="B11" s="20"/>
      <c r="C11" s="15"/>
      <c r="D11" s="27"/>
      <c r="E11" s="82"/>
      <c r="F11" s="48"/>
      <c r="G11" s="26"/>
      <c r="H11" s="15"/>
      <c r="I11" s="15"/>
      <c r="J11" s="15"/>
      <c r="K11" s="35"/>
      <c r="L11" s="35"/>
      <c r="M11" s="42"/>
      <c r="N11" s="16"/>
      <c r="R11" s="5">
        <v>10</v>
      </c>
      <c r="S11" s="38">
        <v>5</v>
      </c>
    </row>
    <row r="12" spans="1:19" x14ac:dyDescent="0.25">
      <c r="A12" s="49"/>
      <c r="B12" s="18"/>
      <c r="C12" s="15"/>
      <c r="D12" s="15"/>
      <c r="E12" s="15"/>
      <c r="F12" s="15"/>
      <c r="G12" s="25"/>
      <c r="H12" s="19"/>
      <c r="I12" s="19"/>
      <c r="J12" s="19"/>
      <c r="K12" s="15"/>
      <c r="L12" s="15"/>
      <c r="M12" s="42"/>
      <c r="N12" s="16"/>
      <c r="R12" s="5">
        <v>11</v>
      </c>
      <c r="S12" s="38">
        <v>4</v>
      </c>
    </row>
    <row r="13" spans="1:19" x14ac:dyDescent="0.25">
      <c r="A13" s="49" t="s">
        <v>15</v>
      </c>
      <c r="B13" s="18" t="s">
        <v>16</v>
      </c>
      <c r="C13" s="15"/>
      <c r="D13" s="3">
        <v>100</v>
      </c>
      <c r="E13" s="15" t="s">
        <v>42</v>
      </c>
      <c r="F13" s="38">
        <v>5</v>
      </c>
      <c r="G13" s="136">
        <v>25</v>
      </c>
      <c r="H13" s="19"/>
      <c r="I13" s="19"/>
      <c r="J13" s="19"/>
      <c r="K13" s="6">
        <f>VLOOKUP(G13,D13:F17,3,0)</f>
        <v>30</v>
      </c>
      <c r="L13" s="35"/>
      <c r="M13" s="42">
        <f ca="1">M19/K19*K13</f>
        <v>70.593218344824336</v>
      </c>
      <c r="N13" s="16"/>
      <c r="R13" s="5">
        <v>12</v>
      </c>
      <c r="S13" s="38">
        <v>4</v>
      </c>
    </row>
    <row r="14" spans="1:19" x14ac:dyDescent="0.25">
      <c r="A14" s="49"/>
      <c r="B14" s="18" t="s">
        <v>17</v>
      </c>
      <c r="C14" s="15"/>
      <c r="D14" s="3">
        <v>75</v>
      </c>
      <c r="E14" s="15" t="s">
        <v>37</v>
      </c>
      <c r="F14" s="38">
        <v>10</v>
      </c>
      <c r="G14" s="136"/>
      <c r="H14" s="19"/>
      <c r="I14" s="19"/>
      <c r="J14" s="19"/>
      <c r="K14" s="15"/>
      <c r="L14" s="15"/>
      <c r="M14" s="42"/>
      <c r="N14" s="16"/>
      <c r="R14" s="5">
        <f t="shared" ref="R14:R19" si="0">1+R13</f>
        <v>13</v>
      </c>
      <c r="S14" s="38">
        <v>4</v>
      </c>
    </row>
    <row r="15" spans="1:19" x14ac:dyDescent="0.25">
      <c r="A15" s="49"/>
      <c r="B15" s="18"/>
      <c r="C15" s="15"/>
      <c r="D15" s="3">
        <v>50</v>
      </c>
      <c r="E15" s="15" t="s">
        <v>38</v>
      </c>
      <c r="F15" s="38">
        <v>15</v>
      </c>
      <c r="G15" s="136"/>
      <c r="H15" s="19"/>
      <c r="I15" s="19"/>
      <c r="J15" s="19"/>
      <c r="K15" s="15"/>
      <c r="L15" s="15"/>
      <c r="M15" s="42"/>
      <c r="N15" s="16"/>
      <c r="R15" s="5">
        <f t="shared" si="0"/>
        <v>14</v>
      </c>
      <c r="S15" s="38">
        <v>4</v>
      </c>
    </row>
    <row r="16" spans="1:19" x14ac:dyDescent="0.25">
      <c r="A16" s="49"/>
      <c r="B16" s="18"/>
      <c r="C16" s="15"/>
      <c r="D16" s="3">
        <v>25</v>
      </c>
      <c r="E16" s="15" t="s">
        <v>39</v>
      </c>
      <c r="F16" s="38">
        <v>30</v>
      </c>
      <c r="G16" s="136"/>
      <c r="H16" s="19"/>
      <c r="I16" s="19"/>
      <c r="J16" s="19"/>
      <c r="K16" s="15"/>
      <c r="L16" s="15"/>
      <c r="M16" s="42"/>
      <c r="N16" s="16"/>
      <c r="R16" s="5">
        <f t="shared" si="0"/>
        <v>15</v>
      </c>
      <c r="S16" s="38">
        <v>4</v>
      </c>
    </row>
    <row r="17" spans="1:33" x14ac:dyDescent="0.25">
      <c r="A17" s="49"/>
      <c r="B17" s="18"/>
      <c r="C17" s="15"/>
      <c r="D17" s="3">
        <v>0</v>
      </c>
      <c r="E17" s="15" t="s">
        <v>40</v>
      </c>
      <c r="F17" s="38">
        <v>100</v>
      </c>
      <c r="G17" s="136"/>
      <c r="H17" s="19"/>
      <c r="I17" s="19"/>
      <c r="J17" s="19"/>
      <c r="K17" s="15"/>
      <c r="L17" s="15"/>
      <c r="M17" s="42"/>
      <c r="N17" s="16"/>
      <c r="R17" s="5">
        <f t="shared" si="0"/>
        <v>16</v>
      </c>
      <c r="S17" s="38">
        <v>3</v>
      </c>
    </row>
    <row r="18" spans="1:33" x14ac:dyDescent="0.25">
      <c r="A18" s="49"/>
      <c r="B18" s="18"/>
      <c r="C18" s="15"/>
      <c r="D18" s="15"/>
      <c r="E18" s="15"/>
      <c r="F18" s="15"/>
      <c r="G18" s="25"/>
      <c r="H18" s="19"/>
      <c r="I18" s="19"/>
      <c r="J18" s="19"/>
      <c r="K18" s="15"/>
      <c r="L18" s="15"/>
      <c r="M18" s="42"/>
      <c r="N18" s="16"/>
      <c r="R18" s="5">
        <f t="shared" si="0"/>
        <v>17</v>
      </c>
      <c r="S18" s="38">
        <v>3</v>
      </c>
    </row>
    <row r="19" spans="1:33" x14ac:dyDescent="0.25">
      <c r="A19" s="49"/>
      <c r="B19" s="18"/>
      <c r="C19" s="15"/>
      <c r="D19" s="15"/>
      <c r="E19" s="15"/>
      <c r="F19" s="15"/>
      <c r="G19" s="25"/>
      <c r="H19" s="15"/>
      <c r="I19" s="23"/>
      <c r="J19" s="23" t="s">
        <v>111</v>
      </c>
      <c r="K19" s="124">
        <f ca="1">SUM(K4:K13)</f>
        <v>42.497</v>
      </c>
      <c r="L19" s="35"/>
      <c r="M19" s="26">
        <v>100</v>
      </c>
      <c r="N19" s="16"/>
      <c r="R19" s="5">
        <f t="shared" si="0"/>
        <v>18</v>
      </c>
      <c r="S19" s="38">
        <v>3</v>
      </c>
    </row>
    <row r="20" spans="1:33" ht="15.75" thickBot="1" x14ac:dyDescent="0.3">
      <c r="A20" s="118"/>
      <c r="B20" s="119"/>
      <c r="C20" s="10"/>
      <c r="D20" s="10"/>
      <c r="E20" s="10"/>
      <c r="F20" s="10"/>
      <c r="G20" s="120"/>
      <c r="H20" s="10"/>
      <c r="I20" s="121"/>
      <c r="J20" s="121"/>
      <c r="K20" s="122"/>
      <c r="L20" s="122"/>
      <c r="M20" s="123"/>
      <c r="N20" s="30"/>
      <c r="R20" s="5">
        <f t="shared" ref="R20:R31" si="1">1+R19</f>
        <v>19</v>
      </c>
      <c r="S20" s="38">
        <v>3</v>
      </c>
    </row>
    <row r="21" spans="1:33" x14ac:dyDescent="0.25">
      <c r="A21" s="49"/>
      <c r="B21" s="18"/>
      <c r="C21" s="15"/>
      <c r="D21" s="15"/>
      <c r="E21" s="15"/>
      <c r="F21" s="15"/>
      <c r="G21" s="25"/>
      <c r="H21" s="19"/>
      <c r="I21" s="19"/>
      <c r="J21" s="19"/>
      <c r="K21" s="15"/>
      <c r="L21" s="15"/>
      <c r="M21" s="15"/>
      <c r="N21" s="16"/>
      <c r="R21" s="5">
        <f t="shared" si="1"/>
        <v>20</v>
      </c>
      <c r="S21" s="38">
        <v>3</v>
      </c>
    </row>
    <row r="22" spans="1:33" x14ac:dyDescent="0.25">
      <c r="A22" s="49" t="s">
        <v>18</v>
      </c>
      <c r="B22" s="18" t="s">
        <v>135</v>
      </c>
      <c r="C22" s="15"/>
      <c r="D22" s="15"/>
      <c r="E22" s="3">
        <v>1</v>
      </c>
      <c r="F22" s="80" t="s">
        <v>136</v>
      </c>
      <c r="G22" s="53"/>
      <c r="H22" s="52">
        <f>+'Info Table'!V7/100</f>
        <v>0.5</v>
      </c>
      <c r="I22" s="125">
        <v>1</v>
      </c>
      <c r="J22" s="7">
        <f>IF(I22=E22,H22,IF(I22=E23,H23,H24))</f>
        <v>0.5</v>
      </c>
      <c r="K22" s="31"/>
      <c r="L22" s="31"/>
      <c r="M22" s="15"/>
      <c r="N22" s="16"/>
      <c r="R22" s="5">
        <f t="shared" si="1"/>
        <v>21</v>
      </c>
      <c r="S22" s="38">
        <v>2</v>
      </c>
    </row>
    <row r="23" spans="1:33" x14ac:dyDescent="0.25">
      <c r="A23" s="49"/>
      <c r="B23" s="18"/>
      <c r="C23" s="15"/>
      <c r="D23" s="15"/>
      <c r="E23" s="3">
        <v>2</v>
      </c>
      <c r="F23" s="80" t="s">
        <v>137</v>
      </c>
      <c r="G23" s="53"/>
      <c r="H23" s="52">
        <f>+'Info Table'!V23/100</f>
        <v>0.25</v>
      </c>
      <c r="I23" s="15"/>
      <c r="J23" s="19"/>
      <c r="K23" s="31"/>
      <c r="L23" s="31"/>
      <c r="M23" s="42"/>
      <c r="N23" s="16"/>
      <c r="R23" s="5">
        <f t="shared" si="1"/>
        <v>22</v>
      </c>
      <c r="S23" s="38">
        <v>2</v>
      </c>
    </row>
    <row r="24" spans="1:33" x14ac:dyDescent="0.25">
      <c r="A24" s="49"/>
      <c r="B24" s="18"/>
      <c r="C24" s="15"/>
      <c r="D24" s="15"/>
      <c r="E24" s="3">
        <v>3</v>
      </c>
      <c r="F24" s="80" t="s">
        <v>138</v>
      </c>
      <c r="G24" s="53"/>
      <c r="H24" s="52">
        <f>+'Info Table'!V39/100</f>
        <v>0.05</v>
      </c>
      <c r="I24" s="15"/>
      <c r="J24" s="19"/>
      <c r="K24" s="31"/>
      <c r="L24" s="31"/>
      <c r="M24" s="42"/>
      <c r="N24" s="16"/>
      <c r="R24" s="5">
        <f t="shared" si="1"/>
        <v>23</v>
      </c>
      <c r="S24" s="38">
        <v>2</v>
      </c>
    </row>
    <row r="25" spans="1:33" x14ac:dyDescent="0.25">
      <c r="A25" s="49"/>
      <c r="B25" s="18"/>
      <c r="C25" s="15"/>
      <c r="D25" s="15"/>
      <c r="E25" s="15"/>
      <c r="F25" s="15"/>
      <c r="H25" s="50"/>
      <c r="J25" s="19"/>
      <c r="L25" s="15"/>
      <c r="M25" s="42"/>
      <c r="N25" s="16"/>
      <c r="R25" s="5">
        <f t="shared" si="1"/>
        <v>24</v>
      </c>
      <c r="S25" s="38">
        <v>2</v>
      </c>
    </row>
    <row r="26" spans="1:33" x14ac:dyDescent="0.25">
      <c r="A26" s="49" t="s">
        <v>19</v>
      </c>
      <c r="B26" s="18" t="s">
        <v>85</v>
      </c>
      <c r="C26" s="15"/>
      <c r="D26" s="15"/>
      <c r="E26" s="15"/>
      <c r="F26" s="15"/>
      <c r="G26" s="15"/>
      <c r="H26" s="15"/>
      <c r="I26" s="51" t="str">
        <f>IF((+J22+J34)&gt;100%,"Sum must not exceed 100%!","")</f>
        <v/>
      </c>
      <c r="J26" s="15"/>
      <c r="K26" s="95">
        <f>+J22+H28+H34</f>
        <v>0.85000000000000009</v>
      </c>
      <c r="L26" s="15"/>
      <c r="M26" s="42"/>
      <c r="N26" s="16"/>
      <c r="R26" s="5">
        <f t="shared" si="1"/>
        <v>25</v>
      </c>
      <c r="S26" s="38">
        <v>2</v>
      </c>
    </row>
    <row r="27" spans="1:33" x14ac:dyDescent="0.25">
      <c r="A27" s="49"/>
      <c r="B27" s="18"/>
      <c r="C27" s="15"/>
      <c r="D27" s="15"/>
      <c r="E27" s="15"/>
      <c r="F27" s="144" t="s">
        <v>158</v>
      </c>
      <c r="G27" s="144"/>
      <c r="H27" s="144"/>
      <c r="I27" s="15"/>
      <c r="J27" s="15"/>
      <c r="K27" s="15"/>
      <c r="L27" s="15"/>
      <c r="M27" s="42"/>
      <c r="N27" s="16"/>
      <c r="R27" s="5">
        <f t="shared" si="1"/>
        <v>26</v>
      </c>
      <c r="S27" s="38">
        <v>1</v>
      </c>
      <c r="V27" s="1"/>
    </row>
    <row r="28" spans="1:33" x14ac:dyDescent="0.25">
      <c r="A28" s="49" t="s">
        <v>124</v>
      </c>
      <c r="B28" s="18" t="s">
        <v>129</v>
      </c>
      <c r="C28" s="15"/>
      <c r="D28" s="15"/>
      <c r="E28" s="15"/>
      <c r="F28" s="3" t="s">
        <v>20</v>
      </c>
      <c r="G28" s="129" t="s">
        <v>83</v>
      </c>
      <c r="H28" s="137">
        <f>IF(G28="n",0,IF(AND(G28="j",G29="j"),'Info Table'!X7/100,IF(AND(G28="j",G30="j"),'Info Table'!X8/100,IF(AND(G28="j",G32="j"),'Info Table'!X9/100,0))))</f>
        <v>0.05</v>
      </c>
      <c r="I28" s="80"/>
      <c r="J28" s="15"/>
      <c r="K28" s="15"/>
      <c r="L28" s="15"/>
      <c r="M28" s="42"/>
      <c r="N28" s="16"/>
      <c r="R28" s="5">
        <f t="shared" si="1"/>
        <v>27</v>
      </c>
      <c r="S28" s="38">
        <v>1</v>
      </c>
      <c r="V28" s="1"/>
      <c r="AA28" s="1"/>
      <c r="AB28" s="1"/>
      <c r="AC28" s="1"/>
      <c r="AD28" s="1"/>
      <c r="AE28" s="1"/>
      <c r="AF28" s="1"/>
      <c r="AG28" s="1"/>
    </row>
    <row r="29" spans="1:33" x14ac:dyDescent="0.25">
      <c r="A29" s="49" t="s">
        <v>125</v>
      </c>
      <c r="B29" s="18" t="s">
        <v>133</v>
      </c>
      <c r="C29" s="15"/>
      <c r="D29" s="15"/>
      <c r="E29" s="15"/>
      <c r="F29" s="3" t="s">
        <v>20</v>
      </c>
      <c r="G29" s="129" t="s">
        <v>84</v>
      </c>
      <c r="H29" s="138"/>
      <c r="I29" s="80"/>
      <c r="J29" s="15"/>
      <c r="K29" s="15"/>
      <c r="L29" s="15"/>
      <c r="M29" s="42"/>
      <c r="N29" s="16"/>
      <c r="R29" s="5">
        <f t="shared" si="1"/>
        <v>28</v>
      </c>
      <c r="S29" s="38">
        <v>1</v>
      </c>
      <c r="V29" s="1"/>
      <c r="AA29" s="1"/>
      <c r="AB29" s="1"/>
      <c r="AC29" s="1"/>
      <c r="AD29" s="1"/>
      <c r="AE29" s="1"/>
      <c r="AF29" s="1"/>
      <c r="AG29" s="1"/>
    </row>
    <row r="30" spans="1:33" x14ac:dyDescent="0.25">
      <c r="A30" s="49" t="s">
        <v>126</v>
      </c>
      <c r="B30" s="18" t="s">
        <v>131</v>
      </c>
      <c r="C30" s="15"/>
      <c r="D30" s="15"/>
      <c r="E30" s="15"/>
      <c r="F30" s="140" t="s">
        <v>20</v>
      </c>
      <c r="G30" s="142" t="s">
        <v>84</v>
      </c>
      <c r="H30" s="138"/>
      <c r="I30" s="80"/>
      <c r="J30" s="15"/>
      <c r="K30" s="15"/>
      <c r="L30" s="15"/>
      <c r="M30" s="42"/>
      <c r="N30" s="16"/>
      <c r="R30" s="5">
        <f t="shared" si="1"/>
        <v>29</v>
      </c>
      <c r="S30" s="38">
        <v>1</v>
      </c>
      <c r="V30" s="1"/>
      <c r="AA30" s="1"/>
      <c r="AB30" s="1"/>
      <c r="AC30" s="1"/>
      <c r="AD30" s="1"/>
      <c r="AE30" s="1"/>
      <c r="AF30" s="1"/>
      <c r="AG30" s="1"/>
    </row>
    <row r="31" spans="1:33" x14ac:dyDescent="0.25">
      <c r="A31" s="49"/>
      <c r="B31" s="18" t="s">
        <v>134</v>
      </c>
      <c r="C31" s="15"/>
      <c r="D31" s="15"/>
      <c r="E31" s="15"/>
      <c r="F31" s="141"/>
      <c r="G31" s="143"/>
      <c r="H31" s="138"/>
      <c r="I31" s="80"/>
      <c r="J31" s="15"/>
      <c r="K31" s="15"/>
      <c r="L31" s="15"/>
      <c r="M31" s="42"/>
      <c r="N31" s="16"/>
      <c r="P31" s="112" t="s">
        <v>160</v>
      </c>
      <c r="R31" s="5">
        <f t="shared" si="1"/>
        <v>30</v>
      </c>
      <c r="S31" s="38">
        <v>1</v>
      </c>
      <c r="V31" s="1"/>
      <c r="AA31" s="1"/>
      <c r="AB31" s="1"/>
      <c r="AC31" s="1"/>
      <c r="AD31" s="1"/>
      <c r="AE31" s="1"/>
      <c r="AF31" s="1"/>
      <c r="AG31" s="1"/>
    </row>
    <row r="32" spans="1:33" x14ac:dyDescent="0.25">
      <c r="A32" s="49" t="s">
        <v>127</v>
      </c>
      <c r="B32" s="18" t="s">
        <v>132</v>
      </c>
      <c r="C32" s="15"/>
      <c r="D32" s="15"/>
      <c r="E32" s="15"/>
      <c r="F32" s="3" t="s">
        <v>20</v>
      </c>
      <c r="G32" s="129" t="s">
        <v>83</v>
      </c>
      <c r="H32" s="139"/>
      <c r="I32" s="80"/>
      <c r="J32" s="15"/>
      <c r="K32" s="15"/>
      <c r="L32" s="15"/>
      <c r="M32" s="42"/>
      <c r="N32" s="16"/>
      <c r="V32" s="1"/>
      <c r="AA32" s="1"/>
      <c r="AB32" s="1"/>
      <c r="AC32" s="1"/>
      <c r="AD32" s="1"/>
      <c r="AE32" s="1"/>
      <c r="AF32" s="1"/>
      <c r="AG32" s="1"/>
    </row>
    <row r="33" spans="1:33" x14ac:dyDescent="0.25">
      <c r="A33" s="49"/>
      <c r="B33" s="18"/>
      <c r="C33" s="15"/>
      <c r="D33" s="15"/>
      <c r="E33" s="15"/>
      <c r="F33" s="4"/>
      <c r="G33" s="130"/>
      <c r="H33" s="81"/>
      <c r="I33" s="80"/>
      <c r="J33" s="15"/>
      <c r="K33" s="15"/>
      <c r="L33" s="15"/>
      <c r="M33" s="42"/>
      <c r="N33" s="16"/>
      <c r="AA33" s="1"/>
      <c r="AB33" s="1"/>
      <c r="AC33" s="1"/>
      <c r="AD33" s="1"/>
      <c r="AE33" s="1"/>
      <c r="AF33" s="1"/>
      <c r="AG33" s="1"/>
    </row>
    <row r="34" spans="1:33" x14ac:dyDescent="0.25">
      <c r="A34" s="49" t="s">
        <v>121</v>
      </c>
      <c r="B34" s="18" t="s">
        <v>130</v>
      </c>
      <c r="C34" s="15"/>
      <c r="D34" s="15"/>
      <c r="E34" s="15"/>
      <c r="F34" s="3" t="s">
        <v>20</v>
      </c>
      <c r="G34" s="126" t="s">
        <v>83</v>
      </c>
      <c r="H34" s="137">
        <f>IF(G34="n",0,IF(AND(G34="j",G35="j"),'Info Table'!W7/100,IF(AND(G34="j",G36="j"),'Info Table'!W11/100,'Info Table'!W15/100)))</f>
        <v>0.3</v>
      </c>
      <c r="I34" s="80"/>
      <c r="J34" s="15"/>
      <c r="K34" s="15"/>
      <c r="L34" s="15"/>
      <c r="M34" s="42"/>
      <c r="N34" s="16"/>
      <c r="AA34" s="1"/>
      <c r="AB34" s="1"/>
      <c r="AC34" s="1"/>
      <c r="AD34" s="1"/>
      <c r="AE34" s="1"/>
      <c r="AF34" s="1"/>
      <c r="AG34" s="1"/>
    </row>
    <row r="35" spans="1:33" x14ac:dyDescent="0.25">
      <c r="A35" s="49" t="s">
        <v>122</v>
      </c>
      <c r="B35" s="18" t="s">
        <v>139</v>
      </c>
      <c r="C35" s="15"/>
      <c r="D35" s="15"/>
      <c r="E35" s="15"/>
      <c r="F35" s="3" t="s">
        <v>20</v>
      </c>
      <c r="G35" s="126" t="s">
        <v>83</v>
      </c>
      <c r="H35" s="138"/>
      <c r="I35" s="80"/>
      <c r="J35" s="79"/>
      <c r="K35" s="15"/>
      <c r="L35" s="15"/>
      <c r="M35" s="42"/>
      <c r="N35" s="16"/>
      <c r="AA35" s="1"/>
    </row>
    <row r="36" spans="1:33" x14ac:dyDescent="0.25">
      <c r="A36" s="49" t="s">
        <v>128</v>
      </c>
      <c r="B36" s="18" t="s">
        <v>119</v>
      </c>
      <c r="C36" s="15"/>
      <c r="D36" s="15"/>
      <c r="E36" s="15"/>
      <c r="F36" s="3" t="s">
        <v>20</v>
      </c>
      <c r="G36" s="126" t="s">
        <v>84</v>
      </c>
      <c r="H36" s="139"/>
      <c r="I36" s="15"/>
      <c r="J36" s="15"/>
      <c r="K36" s="15"/>
      <c r="L36" s="15"/>
      <c r="M36" s="42"/>
      <c r="N36" s="16"/>
      <c r="AA36" s="1"/>
    </row>
    <row r="37" spans="1:33" ht="15.75" x14ac:dyDescent="0.25">
      <c r="A37" s="49"/>
      <c r="B37" s="18" t="s">
        <v>120</v>
      </c>
      <c r="C37" s="15"/>
      <c r="D37" s="15"/>
      <c r="E37" s="15"/>
      <c r="F37" s="15"/>
      <c r="G37" s="15"/>
      <c r="H37" s="15"/>
      <c r="I37" s="33"/>
      <c r="J37" s="34" t="s">
        <v>21</v>
      </c>
      <c r="K37" s="94">
        <f ca="1">+K19*K26</f>
        <v>36.122450000000001</v>
      </c>
      <c r="L37" s="15"/>
      <c r="M37" s="42"/>
      <c r="N37" s="16"/>
      <c r="O37" s="112" t="s">
        <v>113</v>
      </c>
      <c r="AA37" s="1"/>
    </row>
    <row r="38" spans="1:33" ht="15.75" thickBot="1" x14ac:dyDescent="0.3">
      <c r="A38" s="22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44"/>
      <c r="N38" s="30"/>
      <c r="AA38" s="1"/>
    </row>
    <row r="39" spans="1:33" x14ac:dyDescent="0.25">
      <c r="A39" s="103" t="s">
        <v>55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14"/>
      <c r="AA39" s="1"/>
    </row>
    <row r="40" spans="1:33" ht="15.75" thickBot="1" x14ac:dyDescent="0.3">
      <c r="A40" s="104" t="s">
        <v>52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44"/>
      <c r="N40" s="30"/>
      <c r="W40" s="1"/>
      <c r="X40" s="1"/>
      <c r="Y40" s="1"/>
      <c r="Z40" s="1"/>
      <c r="AA40" s="1"/>
    </row>
    <row r="41" spans="1:33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W41" s="1"/>
      <c r="X41" s="1"/>
      <c r="Y41" s="1"/>
      <c r="Z41" s="1"/>
      <c r="AA41" s="1"/>
    </row>
    <row r="42" spans="1:33" x14ac:dyDescent="0.25">
      <c r="W42" s="1"/>
      <c r="X42" s="1"/>
      <c r="Y42" s="1"/>
      <c r="Z42" s="1"/>
      <c r="AA42" s="1"/>
    </row>
  </sheetData>
  <mergeCells count="7">
    <mergeCell ref="F6:F7"/>
    <mergeCell ref="G13:G17"/>
    <mergeCell ref="H28:H32"/>
    <mergeCell ref="H34:H36"/>
    <mergeCell ref="F30:F31"/>
    <mergeCell ref="G30:G31"/>
    <mergeCell ref="F27:H27"/>
  </mergeCells>
  <pageMargins left="0.7" right="0.7" top="0.78740157499999996" bottom="0.78740157499999996" header="0.3" footer="0.3"/>
  <pageSetup paperSize="9" orientation="landscape" horizontalDpi="4294967293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217C4-B89D-45F1-9A24-1C66AFB9142E}">
  <sheetPr>
    <tabColor rgb="FF000099"/>
  </sheetPr>
  <dimension ref="A1:S40"/>
  <sheetViews>
    <sheetView workbookViewId="0">
      <selection activeCell="F11" sqref="F11"/>
    </sheetView>
  </sheetViews>
  <sheetFormatPr baseColWidth="10" defaultRowHeight="15" x14ac:dyDescent="0.25"/>
  <cols>
    <col min="2" max="2" width="14.28515625" customWidth="1"/>
    <col min="5" max="5" width="17.42578125" customWidth="1"/>
    <col min="7" max="7" width="8.28515625" customWidth="1"/>
    <col min="9" max="9" width="5.85546875" customWidth="1"/>
    <col min="12" max="12" width="1.85546875" customWidth="1"/>
    <col min="13" max="13" width="9.5703125" customWidth="1"/>
    <col min="14" max="14" width="2.5703125" customWidth="1"/>
    <col min="16" max="16" width="5.28515625" customWidth="1"/>
    <col min="17" max="17" width="17.7109375" customWidth="1"/>
    <col min="18" max="18" width="6.7109375" customWidth="1"/>
  </cols>
  <sheetData>
    <row r="1" spans="1:19" ht="27" thickBot="1" x14ac:dyDescent="0.45">
      <c r="A1" s="11" t="s">
        <v>22</v>
      </c>
      <c r="B1" s="12"/>
      <c r="C1" s="12"/>
      <c r="D1" s="12"/>
      <c r="E1" s="12"/>
      <c r="F1" s="12"/>
      <c r="G1" s="12"/>
      <c r="H1" s="12"/>
      <c r="I1" s="13"/>
      <c r="J1" s="12"/>
      <c r="K1" s="45" t="s">
        <v>156</v>
      </c>
      <c r="L1" s="12"/>
      <c r="M1" s="12"/>
      <c r="N1" s="64"/>
      <c r="P1" t="s">
        <v>48</v>
      </c>
      <c r="R1" t="s">
        <v>35</v>
      </c>
      <c r="S1" t="s">
        <v>49</v>
      </c>
    </row>
    <row r="2" spans="1:19" x14ac:dyDescent="0.25">
      <c r="A2" s="116" t="s">
        <v>79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117" t="s">
        <v>157</v>
      </c>
      <c r="N2" s="14"/>
      <c r="P2" s="8" t="s">
        <v>10</v>
      </c>
      <c r="Q2" s="8" t="s">
        <v>25</v>
      </c>
      <c r="R2" s="5">
        <v>1</v>
      </c>
      <c r="S2" s="38">
        <v>10</v>
      </c>
    </row>
    <row r="3" spans="1:19" ht="15" customHeight="1" x14ac:dyDescent="0.25">
      <c r="A3" s="17"/>
      <c r="B3" s="15"/>
      <c r="C3" s="15"/>
      <c r="D3" s="15"/>
      <c r="E3" s="15"/>
      <c r="F3" s="37">
        <f ca="1">TODAY()</f>
        <v>45272</v>
      </c>
      <c r="G3" s="15"/>
      <c r="H3" s="15"/>
      <c r="I3" s="15"/>
      <c r="J3" s="15"/>
      <c r="K3" s="15"/>
      <c r="L3" s="15"/>
      <c r="M3" s="42"/>
      <c r="N3" s="16"/>
      <c r="P3" s="8"/>
      <c r="Q3" s="8"/>
      <c r="R3" s="5">
        <v>2</v>
      </c>
      <c r="S3" s="38">
        <v>9</v>
      </c>
    </row>
    <row r="4" spans="1:19" x14ac:dyDescent="0.25">
      <c r="A4" s="49" t="s">
        <v>6</v>
      </c>
      <c r="B4" s="18" t="s">
        <v>23</v>
      </c>
      <c r="C4" s="15"/>
      <c r="D4" s="23" t="s">
        <v>81</v>
      </c>
      <c r="E4" s="77">
        <v>32279</v>
      </c>
      <c r="F4" s="26">
        <f ca="1">+F3-E4+1</f>
        <v>12994</v>
      </c>
      <c r="G4" s="39">
        <v>5.0000000000000001E-4</v>
      </c>
      <c r="H4" s="2"/>
      <c r="I4" s="15"/>
      <c r="J4" s="15"/>
      <c r="K4" s="29">
        <f ca="1">IF(E4="","",+F4*G4)</f>
        <v>6.4969999999999999</v>
      </c>
      <c r="L4" s="35"/>
      <c r="M4" s="42">
        <f ca="1">M19/K19*K4</f>
        <v>25.481429187747576</v>
      </c>
      <c r="N4" s="16"/>
      <c r="R4" s="5">
        <v>3</v>
      </c>
      <c r="S4" s="38">
        <v>9</v>
      </c>
    </row>
    <row r="5" spans="1:19" x14ac:dyDescent="0.25">
      <c r="A5" s="49"/>
      <c r="B5" s="18"/>
      <c r="C5" s="15"/>
      <c r="D5" s="15"/>
      <c r="E5" s="27"/>
      <c r="F5" s="27"/>
      <c r="G5" s="24"/>
      <c r="H5" s="15"/>
      <c r="I5" s="15"/>
      <c r="J5" s="15"/>
      <c r="K5" s="35"/>
      <c r="L5" s="35"/>
      <c r="M5" s="42"/>
      <c r="N5" s="16"/>
      <c r="R5" s="5">
        <v>4</v>
      </c>
      <c r="S5" s="38">
        <v>8</v>
      </c>
    </row>
    <row r="6" spans="1:19" x14ac:dyDescent="0.25">
      <c r="A6" s="49" t="s">
        <v>8</v>
      </c>
      <c r="B6" s="18" t="s">
        <v>24</v>
      </c>
      <c r="C6" s="3">
        <v>1</v>
      </c>
      <c r="D6" s="25" t="s">
        <v>36</v>
      </c>
      <c r="E6" s="38">
        <v>0</v>
      </c>
      <c r="F6" s="134">
        <v>2</v>
      </c>
      <c r="G6" s="15"/>
      <c r="H6" s="15"/>
      <c r="I6" s="15"/>
      <c r="J6" s="15"/>
      <c r="K6" s="47">
        <f>IF(F6=2,E7,E6)</f>
        <v>5</v>
      </c>
      <c r="L6" s="32"/>
      <c r="M6" s="43">
        <f ca="1">100/K19*K6</f>
        <v>19.610150213750636</v>
      </c>
      <c r="N6" s="16"/>
      <c r="R6" s="5">
        <v>5</v>
      </c>
      <c r="S6" s="38">
        <v>8</v>
      </c>
    </row>
    <row r="7" spans="1:19" x14ac:dyDescent="0.25">
      <c r="A7" s="49"/>
      <c r="B7" s="18"/>
      <c r="C7" s="3">
        <v>2</v>
      </c>
      <c r="D7" s="25" t="s">
        <v>41</v>
      </c>
      <c r="E7" s="38">
        <v>5</v>
      </c>
      <c r="F7" s="135"/>
      <c r="G7" s="15"/>
      <c r="H7" s="15"/>
      <c r="I7" s="15"/>
      <c r="J7" s="15"/>
      <c r="K7" s="15"/>
      <c r="L7" s="15"/>
      <c r="M7" s="43"/>
      <c r="N7" s="16"/>
      <c r="R7" s="5">
        <v>6</v>
      </c>
      <c r="S7" s="38">
        <v>7</v>
      </c>
    </row>
    <row r="8" spans="1:19" x14ac:dyDescent="0.25">
      <c r="A8" s="49"/>
      <c r="B8" s="18"/>
      <c r="C8" s="15"/>
      <c r="D8" s="15"/>
      <c r="E8" s="15"/>
      <c r="F8" s="19"/>
      <c r="G8" s="15"/>
      <c r="H8" s="15"/>
      <c r="I8" s="15"/>
      <c r="J8" s="15"/>
      <c r="K8" s="32"/>
      <c r="L8" s="32"/>
      <c r="M8" s="42"/>
      <c r="N8" s="16"/>
      <c r="R8" s="5">
        <v>7</v>
      </c>
      <c r="S8" s="38">
        <v>7</v>
      </c>
    </row>
    <row r="9" spans="1:19" x14ac:dyDescent="0.25">
      <c r="A9" s="49" t="s">
        <v>10</v>
      </c>
      <c r="B9" s="18" t="s">
        <v>99</v>
      </c>
      <c r="C9" s="15"/>
      <c r="D9" s="15"/>
      <c r="E9" s="15"/>
      <c r="F9" s="15"/>
      <c r="G9" s="25"/>
      <c r="H9" s="19"/>
      <c r="I9" s="19"/>
      <c r="J9" s="19"/>
      <c r="K9" s="15"/>
      <c r="L9" s="15"/>
      <c r="M9" s="42"/>
      <c r="N9" s="16"/>
      <c r="R9" s="5">
        <v>8</v>
      </c>
      <c r="S9" s="38">
        <v>6</v>
      </c>
    </row>
    <row r="10" spans="1:19" x14ac:dyDescent="0.25">
      <c r="A10" s="49"/>
      <c r="B10" s="20" t="s">
        <v>100</v>
      </c>
      <c r="C10" s="15"/>
      <c r="D10" s="63">
        <f>+E4</f>
        <v>32279</v>
      </c>
      <c r="E10" s="82" t="s">
        <v>29</v>
      </c>
      <c r="F10" s="77">
        <v>32292</v>
      </c>
      <c r="G10" s="26">
        <f>IF(F10="",30,+F10-D10+1)</f>
        <v>14</v>
      </c>
      <c r="H10" s="15" t="str">
        <f>IF(G10=1,"Day",IF(G10&gt;1,"Days",""))</f>
        <v>Days</v>
      </c>
      <c r="I10" s="15"/>
      <c r="J10" s="15"/>
      <c r="K10" s="29">
        <f>VLOOKUP(G10,CALCULATOR!R2:S33,2,0)</f>
        <v>4</v>
      </c>
      <c r="L10" s="35"/>
      <c r="M10" s="42">
        <f ca="1">100/K19*K10</f>
        <v>15.688120171000509</v>
      </c>
      <c r="N10" s="16"/>
      <c r="R10" s="5">
        <v>9</v>
      </c>
      <c r="S10" s="38">
        <v>6</v>
      </c>
    </row>
    <row r="11" spans="1:19" x14ac:dyDescent="0.25">
      <c r="A11" s="49"/>
      <c r="B11" s="20"/>
      <c r="C11" s="15"/>
      <c r="D11" s="27"/>
      <c r="E11" s="82"/>
      <c r="F11" s="48"/>
      <c r="G11" s="26"/>
      <c r="H11" s="15"/>
      <c r="I11" s="15"/>
      <c r="J11" s="15"/>
      <c r="K11" s="35"/>
      <c r="L11" s="35"/>
      <c r="M11" s="42"/>
      <c r="N11" s="16"/>
      <c r="R11" s="5">
        <v>10</v>
      </c>
      <c r="S11" s="38">
        <v>5</v>
      </c>
    </row>
    <row r="12" spans="1:19" x14ac:dyDescent="0.25">
      <c r="A12" s="49"/>
      <c r="B12" s="18"/>
      <c r="C12" s="15"/>
      <c r="D12" s="2"/>
      <c r="E12" s="15"/>
      <c r="F12" s="2"/>
      <c r="G12" s="25"/>
      <c r="H12" s="19"/>
      <c r="I12" s="19"/>
      <c r="J12" s="19"/>
      <c r="K12" s="15"/>
      <c r="L12" s="15"/>
      <c r="M12" s="42"/>
      <c r="N12" s="16"/>
      <c r="R12" s="5">
        <v>11</v>
      </c>
      <c r="S12" s="38">
        <v>4</v>
      </c>
    </row>
    <row r="13" spans="1:19" ht="15" customHeight="1" x14ac:dyDescent="0.25">
      <c r="A13" s="49" t="s">
        <v>15</v>
      </c>
      <c r="B13" s="18" t="s">
        <v>26</v>
      </c>
      <c r="C13" s="28"/>
      <c r="D13" s="9">
        <v>100</v>
      </c>
      <c r="E13" s="28" t="s">
        <v>42</v>
      </c>
      <c r="F13" s="38">
        <v>5</v>
      </c>
      <c r="G13" s="136">
        <v>75</v>
      </c>
      <c r="H13" s="21"/>
      <c r="I13" s="21"/>
      <c r="J13" s="21"/>
      <c r="K13" s="29">
        <f>VLOOKUP(G13,D13:F17,3,0)</f>
        <v>10</v>
      </c>
      <c r="L13" s="35"/>
      <c r="M13" s="42">
        <f ca="1">M19/K19*K13</f>
        <v>39.220300427501272</v>
      </c>
      <c r="N13" s="16"/>
      <c r="R13" s="5">
        <v>12</v>
      </c>
      <c r="S13" s="38">
        <v>4</v>
      </c>
    </row>
    <row r="14" spans="1:19" ht="15" customHeight="1" x14ac:dyDescent="0.25">
      <c r="A14" s="49"/>
      <c r="B14" s="18" t="s">
        <v>27</v>
      </c>
      <c r="C14" s="28"/>
      <c r="D14" s="9">
        <v>75</v>
      </c>
      <c r="E14" s="28" t="s">
        <v>43</v>
      </c>
      <c r="F14" s="38">
        <v>10</v>
      </c>
      <c r="G14" s="136"/>
      <c r="H14" s="21"/>
      <c r="I14" s="21"/>
      <c r="J14" s="21"/>
      <c r="K14" s="28"/>
      <c r="L14" s="28"/>
      <c r="M14" s="42"/>
      <c r="N14" s="16"/>
      <c r="R14" s="5">
        <f t="shared" ref="R14:R19" si="0">1+R13</f>
        <v>13</v>
      </c>
      <c r="S14" s="38">
        <v>4</v>
      </c>
    </row>
    <row r="15" spans="1:19" ht="15" customHeight="1" x14ac:dyDescent="0.25">
      <c r="A15" s="49"/>
      <c r="B15" s="18"/>
      <c r="C15" s="28"/>
      <c r="D15" s="9">
        <v>50</v>
      </c>
      <c r="E15" s="28" t="s">
        <v>44</v>
      </c>
      <c r="F15" s="38">
        <v>15</v>
      </c>
      <c r="G15" s="136"/>
      <c r="H15" s="21"/>
      <c r="I15" s="21"/>
      <c r="J15" s="21"/>
      <c r="K15" s="28"/>
      <c r="L15" s="28"/>
      <c r="M15" s="42"/>
      <c r="N15" s="16"/>
      <c r="R15" s="5">
        <f t="shared" si="0"/>
        <v>14</v>
      </c>
      <c r="S15" s="38">
        <v>4</v>
      </c>
    </row>
    <row r="16" spans="1:19" ht="15" customHeight="1" x14ac:dyDescent="0.25">
      <c r="A16" s="49"/>
      <c r="B16" s="18"/>
      <c r="C16" s="28"/>
      <c r="D16" s="9">
        <v>25</v>
      </c>
      <c r="E16" s="28" t="s">
        <v>45</v>
      </c>
      <c r="F16" s="38">
        <v>30</v>
      </c>
      <c r="G16" s="136"/>
      <c r="H16" s="21"/>
      <c r="I16" s="21"/>
      <c r="J16" s="21"/>
      <c r="K16" s="28"/>
      <c r="L16" s="28"/>
      <c r="M16" s="42"/>
      <c r="N16" s="16"/>
      <c r="R16" s="5">
        <f t="shared" si="0"/>
        <v>15</v>
      </c>
      <c r="S16" s="38">
        <v>4</v>
      </c>
    </row>
    <row r="17" spans="1:19" ht="15" customHeight="1" x14ac:dyDescent="0.25">
      <c r="A17" s="49"/>
      <c r="B17" s="18"/>
      <c r="C17" s="28"/>
      <c r="D17" s="9">
        <v>0</v>
      </c>
      <c r="E17" s="28" t="s">
        <v>46</v>
      </c>
      <c r="F17" s="38">
        <v>100</v>
      </c>
      <c r="G17" s="136"/>
      <c r="H17" s="21"/>
      <c r="I17" s="21"/>
      <c r="J17" s="21"/>
      <c r="K17" s="28"/>
      <c r="L17" s="28"/>
      <c r="M17" s="42"/>
      <c r="N17" s="16"/>
      <c r="R17" s="5">
        <f t="shared" si="0"/>
        <v>16</v>
      </c>
      <c r="S17" s="38">
        <v>3</v>
      </c>
    </row>
    <row r="18" spans="1:19" x14ac:dyDescent="0.25">
      <c r="A18" s="49"/>
      <c r="B18" s="18"/>
      <c r="C18" s="15"/>
      <c r="D18" s="15"/>
      <c r="E18" s="15"/>
      <c r="F18" s="15"/>
      <c r="G18" s="25"/>
      <c r="H18" s="19"/>
      <c r="I18" s="19"/>
      <c r="J18" s="19"/>
      <c r="K18" s="15"/>
      <c r="L18" s="15"/>
      <c r="M18" s="42"/>
      <c r="N18" s="16"/>
      <c r="R18" s="5">
        <f t="shared" si="0"/>
        <v>17</v>
      </c>
      <c r="S18" s="38">
        <v>3</v>
      </c>
    </row>
    <row r="19" spans="1:19" x14ac:dyDescent="0.25">
      <c r="A19" s="49"/>
      <c r="B19" s="18"/>
      <c r="C19" s="15"/>
      <c r="D19" s="15"/>
      <c r="E19" s="15"/>
      <c r="F19" s="15"/>
      <c r="G19" s="25"/>
      <c r="H19" s="15"/>
      <c r="I19" s="23"/>
      <c r="J19" s="23" t="s">
        <v>31</v>
      </c>
      <c r="K19" s="29">
        <f ca="1">SUM(K4:K13)</f>
        <v>25.497</v>
      </c>
      <c r="L19" s="35"/>
      <c r="M19" s="42">
        <v>100</v>
      </c>
      <c r="N19" s="16"/>
      <c r="R19" s="5">
        <f t="shared" si="0"/>
        <v>18</v>
      </c>
      <c r="S19" s="38">
        <v>3</v>
      </c>
    </row>
    <row r="20" spans="1:19" ht="15.75" thickBot="1" x14ac:dyDescent="0.3">
      <c r="A20" s="118"/>
      <c r="B20" s="119"/>
      <c r="C20" s="10"/>
      <c r="D20" s="10"/>
      <c r="E20" s="10"/>
      <c r="F20" s="10"/>
      <c r="G20" s="120"/>
      <c r="H20" s="10"/>
      <c r="I20" s="121"/>
      <c r="J20" s="121"/>
      <c r="K20" s="122"/>
      <c r="L20" s="122"/>
      <c r="M20" s="44"/>
      <c r="N20" s="30"/>
      <c r="R20" s="5">
        <f t="shared" ref="R20:R31" si="1">1+R19</f>
        <v>19</v>
      </c>
      <c r="S20" s="38">
        <v>3</v>
      </c>
    </row>
    <row r="21" spans="1:19" x14ac:dyDescent="0.25">
      <c r="A21" s="49"/>
      <c r="B21" s="18"/>
      <c r="C21" s="15"/>
      <c r="D21" s="15"/>
      <c r="E21" s="15"/>
      <c r="F21" s="15"/>
      <c r="G21" s="25"/>
      <c r="H21" s="19"/>
      <c r="I21" s="19"/>
      <c r="J21" s="19"/>
      <c r="K21" s="15"/>
      <c r="L21" s="15"/>
      <c r="M21" s="15"/>
      <c r="N21" s="16"/>
      <c r="R21" s="5">
        <f t="shared" si="1"/>
        <v>20</v>
      </c>
      <c r="S21" s="38">
        <v>3</v>
      </c>
    </row>
    <row r="22" spans="1:19" x14ac:dyDescent="0.25">
      <c r="A22" s="49" t="s">
        <v>18</v>
      </c>
      <c r="B22" s="18" t="s">
        <v>142</v>
      </c>
      <c r="C22" s="2"/>
      <c r="D22" s="2"/>
      <c r="E22" s="3">
        <v>1</v>
      </c>
      <c r="F22" s="80" t="s">
        <v>32</v>
      </c>
      <c r="G22" s="53"/>
      <c r="H22" s="52">
        <f>'Info Table'!V7/100</f>
        <v>0.5</v>
      </c>
      <c r="I22" s="125">
        <v>2</v>
      </c>
      <c r="J22" s="7">
        <f>IF(I22=E22,H22,IF(I22=E23,H23,H24))</f>
        <v>0.25</v>
      </c>
      <c r="K22" s="31"/>
      <c r="L22" s="31"/>
      <c r="M22" s="15"/>
      <c r="N22" s="16"/>
      <c r="R22" s="5">
        <f t="shared" si="1"/>
        <v>21</v>
      </c>
      <c r="S22" s="38">
        <v>2</v>
      </c>
    </row>
    <row r="23" spans="1:19" x14ac:dyDescent="0.25">
      <c r="A23" s="49"/>
      <c r="B23" s="18"/>
      <c r="C23" s="15"/>
      <c r="D23" s="15"/>
      <c r="E23" s="3">
        <v>2</v>
      </c>
      <c r="F23" s="80" t="s">
        <v>33</v>
      </c>
      <c r="G23" s="53"/>
      <c r="H23" s="52">
        <f>'Info Table'!V23/100</f>
        <v>0.25</v>
      </c>
      <c r="I23" s="15"/>
      <c r="J23" s="19"/>
      <c r="K23" s="31"/>
      <c r="L23" s="31"/>
      <c r="M23" s="42"/>
      <c r="N23" s="16"/>
      <c r="R23" s="5">
        <f t="shared" si="1"/>
        <v>22</v>
      </c>
      <c r="S23" s="38">
        <v>2</v>
      </c>
    </row>
    <row r="24" spans="1:19" x14ac:dyDescent="0.25">
      <c r="A24" s="49"/>
      <c r="B24" s="18"/>
      <c r="C24" s="15"/>
      <c r="D24" s="15"/>
      <c r="E24" s="3">
        <v>3</v>
      </c>
      <c r="F24" s="80" t="s">
        <v>34</v>
      </c>
      <c r="G24" s="53"/>
      <c r="H24" s="52">
        <f>'Info Table'!V39/100</f>
        <v>0.05</v>
      </c>
      <c r="I24" s="15"/>
      <c r="J24" s="19"/>
      <c r="K24" s="31"/>
      <c r="L24" s="31"/>
      <c r="M24" s="42"/>
      <c r="N24" s="16"/>
      <c r="R24" s="5">
        <f t="shared" si="1"/>
        <v>23</v>
      </c>
      <c r="S24" s="38">
        <v>2</v>
      </c>
    </row>
    <row r="25" spans="1:19" x14ac:dyDescent="0.25">
      <c r="A25" s="49"/>
      <c r="B25" s="18"/>
      <c r="C25" s="15"/>
      <c r="D25" s="15"/>
      <c r="E25" s="15"/>
      <c r="F25" s="15"/>
      <c r="G25" s="15"/>
      <c r="H25" s="15"/>
      <c r="J25" s="19"/>
      <c r="L25" s="15"/>
      <c r="M25" s="42"/>
      <c r="N25" s="16"/>
      <c r="R25" s="5">
        <f t="shared" si="1"/>
        <v>24</v>
      </c>
      <c r="S25" s="38">
        <v>2</v>
      </c>
    </row>
    <row r="26" spans="1:19" x14ac:dyDescent="0.25">
      <c r="A26" s="49" t="s">
        <v>19</v>
      </c>
      <c r="B26" s="18" t="s">
        <v>28</v>
      </c>
      <c r="C26" s="15"/>
      <c r="D26" s="15"/>
      <c r="E26" s="15"/>
      <c r="F26" s="15"/>
      <c r="G26" s="15"/>
      <c r="H26" s="15"/>
      <c r="I26" s="51" t="str">
        <f>IF((+J22+J34)&gt;100%,"Sum must not exceed 100%!","")</f>
        <v/>
      </c>
      <c r="J26" s="15"/>
      <c r="K26" s="95">
        <f>+J22+H28+H34</f>
        <v>0.6</v>
      </c>
      <c r="L26" s="15"/>
      <c r="M26" s="42"/>
      <c r="N26" s="16"/>
      <c r="R26" s="5">
        <f t="shared" si="1"/>
        <v>25</v>
      </c>
      <c r="S26" s="38">
        <v>2</v>
      </c>
    </row>
    <row r="27" spans="1:19" x14ac:dyDescent="0.25">
      <c r="A27" s="49"/>
      <c r="B27" s="18"/>
      <c r="C27" s="15"/>
      <c r="D27" s="15"/>
      <c r="E27" s="15"/>
      <c r="F27" s="144" t="s">
        <v>159</v>
      </c>
      <c r="G27" s="144"/>
      <c r="H27" s="144"/>
      <c r="I27" s="15"/>
      <c r="J27" s="15"/>
      <c r="K27" s="15"/>
      <c r="L27" s="15"/>
      <c r="M27" s="42"/>
      <c r="N27" s="16"/>
      <c r="R27" s="5">
        <f t="shared" si="1"/>
        <v>26</v>
      </c>
      <c r="S27" s="38">
        <v>1</v>
      </c>
    </row>
    <row r="28" spans="1:19" x14ac:dyDescent="0.25">
      <c r="A28" s="49" t="s">
        <v>124</v>
      </c>
      <c r="B28" s="18" t="s">
        <v>143</v>
      </c>
      <c r="C28" s="15"/>
      <c r="D28" s="15"/>
      <c r="E28" s="15"/>
      <c r="F28" s="3" t="s">
        <v>94</v>
      </c>
      <c r="G28" s="126" t="s">
        <v>110</v>
      </c>
      <c r="H28" s="137">
        <f>IF(G28="n",0,IF(AND(G28="y",G29="y"),'Info Table'!K7/100,IF(AND(G28="y",G30="y"),'Info Table'!K8/100,IF(AND(G28="y",G32="y"),'Info Table'!K9/100,0))))</f>
        <v>0.05</v>
      </c>
      <c r="I28" s="15"/>
      <c r="J28" s="15"/>
      <c r="K28" s="15"/>
      <c r="L28" s="15"/>
      <c r="M28" s="42"/>
      <c r="N28" s="16"/>
      <c r="R28" s="5">
        <f t="shared" si="1"/>
        <v>27</v>
      </c>
      <c r="S28" s="38">
        <v>1</v>
      </c>
    </row>
    <row r="29" spans="1:19" x14ac:dyDescent="0.25">
      <c r="A29" s="49" t="s">
        <v>125</v>
      </c>
      <c r="B29" s="18" t="s">
        <v>144</v>
      </c>
      <c r="C29" s="15"/>
      <c r="D29" s="15"/>
      <c r="E29" s="15"/>
      <c r="F29" s="3" t="s">
        <v>94</v>
      </c>
      <c r="G29" s="126" t="s">
        <v>84</v>
      </c>
      <c r="H29" s="138"/>
      <c r="I29" s="15"/>
      <c r="J29" s="15"/>
      <c r="K29" s="15"/>
      <c r="L29" s="15"/>
      <c r="M29" s="42"/>
      <c r="N29" s="16"/>
      <c r="R29" s="5">
        <f t="shared" si="1"/>
        <v>28</v>
      </c>
      <c r="S29" s="38">
        <v>1</v>
      </c>
    </row>
    <row r="30" spans="1:19" x14ac:dyDescent="0.25">
      <c r="A30" s="49" t="s">
        <v>126</v>
      </c>
      <c r="B30" s="18" t="s">
        <v>148</v>
      </c>
      <c r="C30" s="15"/>
      <c r="D30" s="15"/>
      <c r="E30" s="15"/>
      <c r="F30" s="145" t="s">
        <v>94</v>
      </c>
      <c r="G30" s="146" t="s">
        <v>84</v>
      </c>
      <c r="H30" s="138"/>
      <c r="I30" s="15"/>
      <c r="J30" s="15"/>
      <c r="K30" s="15"/>
      <c r="L30" s="15"/>
      <c r="M30" s="42"/>
      <c r="N30" s="16"/>
      <c r="R30" s="5">
        <f t="shared" si="1"/>
        <v>29</v>
      </c>
      <c r="S30" s="38">
        <v>1</v>
      </c>
    </row>
    <row r="31" spans="1:19" x14ac:dyDescent="0.25">
      <c r="A31" s="49"/>
      <c r="B31" s="18" t="s">
        <v>145</v>
      </c>
      <c r="C31" s="15"/>
      <c r="D31" s="15"/>
      <c r="E31" s="15"/>
      <c r="F31" s="145"/>
      <c r="G31" s="146"/>
      <c r="H31" s="138"/>
      <c r="I31" s="15"/>
      <c r="J31" s="15"/>
      <c r="K31" s="15"/>
      <c r="L31" s="15"/>
      <c r="M31" s="42"/>
      <c r="N31" s="16"/>
      <c r="P31" s="112" t="s">
        <v>161</v>
      </c>
      <c r="R31" s="5">
        <f t="shared" si="1"/>
        <v>30</v>
      </c>
      <c r="S31" s="38">
        <v>1</v>
      </c>
    </row>
    <row r="32" spans="1:19" x14ac:dyDescent="0.25">
      <c r="A32" s="49" t="s">
        <v>146</v>
      </c>
      <c r="B32" s="18" t="s">
        <v>147</v>
      </c>
      <c r="C32" s="15"/>
      <c r="D32" s="15"/>
      <c r="E32" s="15"/>
      <c r="F32" s="3" t="s">
        <v>94</v>
      </c>
      <c r="G32" s="126" t="s">
        <v>110</v>
      </c>
      <c r="H32" s="139"/>
      <c r="I32" s="15"/>
      <c r="J32" s="15"/>
      <c r="K32" s="15"/>
      <c r="L32" s="15"/>
      <c r="M32" s="42"/>
      <c r="N32" s="16"/>
    </row>
    <row r="33" spans="1:15" x14ac:dyDescent="0.25">
      <c r="A33" s="49"/>
      <c r="B33" s="18"/>
      <c r="C33" s="15"/>
      <c r="D33" s="15"/>
      <c r="E33" s="15"/>
      <c r="F33" s="25"/>
      <c r="G33" s="25"/>
      <c r="H33" s="81"/>
      <c r="I33" s="15"/>
      <c r="J33" s="15"/>
      <c r="K33" s="15"/>
      <c r="L33" s="15"/>
      <c r="M33" s="42"/>
      <c r="N33" s="16"/>
    </row>
    <row r="34" spans="1:15" x14ac:dyDescent="0.25">
      <c r="A34" s="49" t="s">
        <v>149</v>
      </c>
      <c r="B34" s="18" t="s">
        <v>150</v>
      </c>
      <c r="C34" s="15"/>
      <c r="D34" s="15"/>
      <c r="E34" s="15"/>
      <c r="F34" s="3" t="s">
        <v>94</v>
      </c>
      <c r="G34" s="126" t="s">
        <v>110</v>
      </c>
      <c r="H34" s="137">
        <f>IF(G34="n",0,IF(AND(G34="y",G35="y"),'Info Table'!J7/100,IF(AND(G34="y",G36="y"),'Info Table'!J11/100,'Info Table'!J15/100)))</f>
        <v>0.3</v>
      </c>
      <c r="I34" s="15"/>
      <c r="J34" s="15"/>
      <c r="K34" s="15"/>
      <c r="L34" s="15"/>
      <c r="M34" s="42"/>
      <c r="N34" s="16"/>
    </row>
    <row r="35" spans="1:15" x14ac:dyDescent="0.25">
      <c r="A35" s="49" t="s">
        <v>122</v>
      </c>
      <c r="B35" s="18" t="s">
        <v>86</v>
      </c>
      <c r="C35" s="15"/>
      <c r="D35" s="15"/>
      <c r="E35" s="15"/>
      <c r="F35" s="3" t="s">
        <v>94</v>
      </c>
      <c r="G35" s="126" t="s">
        <v>110</v>
      </c>
      <c r="H35" s="138"/>
      <c r="I35" s="15"/>
      <c r="J35" s="79"/>
      <c r="K35" s="15"/>
      <c r="L35" s="15"/>
      <c r="M35" s="42"/>
      <c r="N35" s="16"/>
    </row>
    <row r="36" spans="1:15" x14ac:dyDescent="0.25">
      <c r="A36" s="49" t="s">
        <v>123</v>
      </c>
      <c r="B36" s="18" t="s">
        <v>151</v>
      </c>
      <c r="C36" s="15"/>
      <c r="D36" s="15"/>
      <c r="E36" s="15"/>
      <c r="F36" s="3" t="s">
        <v>94</v>
      </c>
      <c r="G36" s="126" t="s">
        <v>84</v>
      </c>
      <c r="H36" s="139"/>
      <c r="I36" s="15"/>
      <c r="J36" s="15"/>
      <c r="K36" s="15"/>
      <c r="L36" s="15"/>
      <c r="M36" s="42"/>
      <c r="N36" s="16"/>
    </row>
    <row r="37" spans="1:15" ht="15.75" x14ac:dyDescent="0.25">
      <c r="A37" s="49"/>
      <c r="B37" s="18" t="s">
        <v>152</v>
      </c>
      <c r="C37" s="15"/>
      <c r="D37" s="15"/>
      <c r="E37" s="15"/>
      <c r="F37" s="15"/>
      <c r="G37" s="15"/>
      <c r="H37" s="15"/>
      <c r="I37" s="33"/>
      <c r="J37" s="34" t="s">
        <v>30</v>
      </c>
      <c r="K37" s="94">
        <f ca="1">K19*K26</f>
        <v>15.2982</v>
      </c>
      <c r="L37" s="15"/>
      <c r="M37" s="42"/>
      <c r="N37" s="16"/>
      <c r="O37" t="s">
        <v>112</v>
      </c>
    </row>
    <row r="38" spans="1:15" ht="15.75" thickBot="1" x14ac:dyDescent="0.3">
      <c r="A38" s="22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30"/>
    </row>
    <row r="39" spans="1:15" x14ac:dyDescent="0.25">
      <c r="A39" s="103" t="s">
        <v>54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14"/>
    </row>
    <row r="40" spans="1:15" ht="15.75" thickBot="1" x14ac:dyDescent="0.3">
      <c r="A40" s="104" t="s">
        <v>53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30"/>
    </row>
  </sheetData>
  <mergeCells count="7">
    <mergeCell ref="F6:F7"/>
    <mergeCell ref="G13:G17"/>
    <mergeCell ref="H34:H36"/>
    <mergeCell ref="F30:F31"/>
    <mergeCell ref="G30:G31"/>
    <mergeCell ref="H28:H32"/>
    <mergeCell ref="F27:H27"/>
  </mergeCells>
  <pageMargins left="0.7" right="0.7" top="0.78740157499999996" bottom="0.78740157499999996" header="0.3" footer="0.3"/>
  <pageSetup paperSize="9" orientation="portrait" horizontalDpi="4294967293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D0F6-3F35-44B7-AA11-E8BD91B41660}">
  <sheetPr>
    <tabColor rgb="FFFFC000"/>
  </sheetPr>
  <dimension ref="A1:AS274"/>
  <sheetViews>
    <sheetView tabSelected="1" zoomScaleNormal="100" workbookViewId="0">
      <selection activeCell="S5" sqref="S5:U5"/>
    </sheetView>
  </sheetViews>
  <sheetFormatPr baseColWidth="10" defaultRowHeight="15" x14ac:dyDescent="0.25"/>
  <cols>
    <col min="1" max="1" width="2.85546875" customWidth="1"/>
    <col min="2" max="2" width="4.42578125" style="1" customWidth="1"/>
    <col min="3" max="3" width="11.85546875" style="1" customWidth="1"/>
    <col min="4" max="4" width="20" style="1" customWidth="1"/>
    <col min="5" max="5" width="32" style="1" customWidth="1"/>
    <col min="6" max="8" width="5" style="1" customWidth="1"/>
    <col min="9" max="9" width="10" style="1" customWidth="1"/>
    <col min="10" max="10" width="6.5703125" style="1" customWidth="1"/>
    <col min="11" max="11" width="11" style="1" customWidth="1"/>
    <col min="12" max="12" width="5.85546875" style="1" customWidth="1"/>
    <col min="13" max="13" width="8.42578125" style="1" customWidth="1"/>
    <col min="14" max="14" width="15.42578125" customWidth="1"/>
    <col min="15" max="15" width="3.85546875" style="1" customWidth="1"/>
    <col min="16" max="16" width="13.28515625" style="1" customWidth="1"/>
    <col min="17" max="17" width="16.7109375" style="1" customWidth="1"/>
    <col min="18" max="18" width="35.85546875" style="1" customWidth="1"/>
    <col min="19" max="21" width="5" style="1" customWidth="1"/>
    <col min="22" max="22" width="10.140625" style="1" bestFit="1" customWidth="1"/>
    <col min="23" max="23" width="10.85546875" style="1" bestFit="1" customWidth="1"/>
    <col min="24" max="24" width="10.7109375" style="1" bestFit="1" customWidth="1"/>
    <col min="25" max="25" width="5.5703125" style="1" customWidth="1"/>
    <col min="26" max="26" width="9.5703125" customWidth="1"/>
    <col min="28" max="45" width="11.42578125" style="53"/>
  </cols>
  <sheetData>
    <row r="1" spans="1:27" x14ac:dyDescent="0.25">
      <c r="A1" s="53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53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53"/>
      <c r="AA1" s="53"/>
    </row>
    <row r="2" spans="1:27" x14ac:dyDescent="0.25">
      <c r="A2" s="53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53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53"/>
      <c r="AA2" s="53"/>
    </row>
    <row r="3" spans="1:27" x14ac:dyDescent="0.25">
      <c r="A3" s="53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53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53"/>
      <c r="AA3" s="53"/>
    </row>
    <row r="4" spans="1:27" x14ac:dyDescent="0.25">
      <c r="A4" s="53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53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53"/>
      <c r="AA4" s="53"/>
    </row>
    <row r="5" spans="1:27" x14ac:dyDescent="0.25">
      <c r="A5" s="53"/>
      <c r="B5" s="62"/>
      <c r="C5" s="62"/>
      <c r="D5" s="62"/>
      <c r="E5" s="62"/>
      <c r="F5" s="156" t="s">
        <v>92</v>
      </c>
      <c r="G5" s="156"/>
      <c r="H5" s="156"/>
      <c r="I5" s="157" t="s">
        <v>166</v>
      </c>
      <c r="J5" s="158"/>
      <c r="K5" s="158"/>
      <c r="L5" s="158"/>
      <c r="M5" s="159"/>
      <c r="N5" s="53"/>
      <c r="O5" s="62"/>
      <c r="P5" s="62"/>
      <c r="Q5" s="62"/>
      <c r="R5" s="62"/>
      <c r="S5" s="156" t="s">
        <v>93</v>
      </c>
      <c r="T5" s="156"/>
      <c r="U5" s="156"/>
      <c r="V5" s="157" t="s">
        <v>118</v>
      </c>
      <c r="W5" s="158"/>
      <c r="X5" s="158"/>
      <c r="Y5" s="158"/>
      <c r="Z5" s="159"/>
      <c r="AA5" s="53"/>
    </row>
    <row r="6" spans="1:27" ht="15.75" thickBot="1" x14ac:dyDescent="0.3">
      <c r="A6" s="53"/>
      <c r="B6" s="89" t="s">
        <v>87</v>
      </c>
      <c r="C6" s="89" t="s">
        <v>90</v>
      </c>
      <c r="D6" s="89" t="s">
        <v>78</v>
      </c>
      <c r="E6" s="89" t="s">
        <v>77</v>
      </c>
      <c r="F6" s="90" t="s">
        <v>88</v>
      </c>
      <c r="G6" s="90" t="s">
        <v>171</v>
      </c>
      <c r="H6" s="90" t="s">
        <v>173</v>
      </c>
      <c r="I6" s="89" t="s">
        <v>90</v>
      </c>
      <c r="J6" s="89" t="s">
        <v>78</v>
      </c>
      <c r="K6" s="89" t="s">
        <v>77</v>
      </c>
      <c r="L6" s="89" t="s">
        <v>3</v>
      </c>
      <c r="M6" s="89" t="s">
        <v>104</v>
      </c>
      <c r="N6" s="128"/>
      <c r="O6" s="89" t="s">
        <v>87</v>
      </c>
      <c r="P6" s="133" t="s">
        <v>89</v>
      </c>
      <c r="Q6" s="133" t="s">
        <v>91</v>
      </c>
      <c r="R6" s="89" t="s">
        <v>172</v>
      </c>
      <c r="S6" s="90" t="s">
        <v>88</v>
      </c>
      <c r="T6" s="90" t="s">
        <v>170</v>
      </c>
      <c r="U6" s="90" t="s">
        <v>173</v>
      </c>
      <c r="V6" s="89" t="s">
        <v>89</v>
      </c>
      <c r="W6" s="89" t="s">
        <v>91</v>
      </c>
      <c r="X6" s="89" t="s">
        <v>77</v>
      </c>
      <c r="Y6" s="89" t="s">
        <v>3</v>
      </c>
      <c r="Z6" s="89" t="s">
        <v>103</v>
      </c>
      <c r="AA6" s="53"/>
    </row>
    <row r="7" spans="1:27" x14ac:dyDescent="0.25">
      <c r="A7" s="53"/>
      <c r="B7" s="84">
        <v>1</v>
      </c>
      <c r="C7" s="148" t="s">
        <v>167</v>
      </c>
      <c r="D7" s="153" t="s">
        <v>182</v>
      </c>
      <c r="E7" s="84" t="s">
        <v>187</v>
      </c>
      <c r="F7" s="85" t="s">
        <v>1</v>
      </c>
      <c r="G7" s="85" t="s">
        <v>1</v>
      </c>
      <c r="H7" s="85" t="s">
        <v>1</v>
      </c>
      <c r="I7" s="131">
        <v>50</v>
      </c>
      <c r="J7" s="131">
        <v>30</v>
      </c>
      <c r="K7" s="131">
        <v>20</v>
      </c>
      <c r="L7" s="92">
        <f t="shared" ref="L7:L8" si="0">SUM(I7:K7)</f>
        <v>100</v>
      </c>
      <c r="M7" s="46">
        <f ca="1">+CALCULATOR!K19</f>
        <v>25.497</v>
      </c>
      <c r="N7" s="101"/>
      <c r="O7" s="84">
        <v>1</v>
      </c>
      <c r="P7" s="154" t="s">
        <v>115</v>
      </c>
      <c r="Q7" s="154" t="s">
        <v>174</v>
      </c>
      <c r="R7" s="84" t="s">
        <v>178</v>
      </c>
      <c r="S7" s="85" t="s">
        <v>1</v>
      </c>
      <c r="T7" s="85" t="s">
        <v>1</v>
      </c>
      <c r="U7" s="85" t="s">
        <v>1</v>
      </c>
      <c r="V7" s="131">
        <v>50</v>
      </c>
      <c r="W7" s="131">
        <v>30</v>
      </c>
      <c r="X7" s="131">
        <v>20</v>
      </c>
      <c r="Y7" s="92">
        <f t="shared" ref="Y7:Y54" si="1">SUM(V7:X7)</f>
        <v>100</v>
      </c>
      <c r="Z7" s="100">
        <f ca="1">+RECHNER!K19</f>
        <v>42.497</v>
      </c>
      <c r="AA7" s="53"/>
    </row>
    <row r="8" spans="1:27" x14ac:dyDescent="0.25">
      <c r="A8" s="53"/>
      <c r="B8" s="115">
        <f>1+B7</f>
        <v>2</v>
      </c>
      <c r="C8" s="148"/>
      <c r="D8" s="150"/>
      <c r="E8" s="115" t="s">
        <v>188</v>
      </c>
      <c r="F8" s="83" t="s">
        <v>1</v>
      </c>
      <c r="G8" s="83" t="s">
        <v>1</v>
      </c>
      <c r="H8" s="83" t="s">
        <v>0</v>
      </c>
      <c r="I8" s="91">
        <f>+$I$7</f>
        <v>50</v>
      </c>
      <c r="J8" s="91">
        <f>+$J$7</f>
        <v>30</v>
      </c>
      <c r="K8" s="132">
        <v>10</v>
      </c>
      <c r="L8" s="91">
        <f t="shared" si="0"/>
        <v>90</v>
      </c>
      <c r="M8" s="46">
        <f t="shared" ref="M8:M54" ca="1" si="2">+$M$7/100*Y8</f>
        <v>22.947299999999998</v>
      </c>
      <c r="N8" s="101"/>
      <c r="O8" s="115">
        <f>1+O7</f>
        <v>2</v>
      </c>
      <c r="P8" s="152"/>
      <c r="Q8" s="152"/>
      <c r="R8" s="115" t="s">
        <v>179</v>
      </c>
      <c r="S8" s="83" t="s">
        <v>1</v>
      </c>
      <c r="T8" s="83" t="s">
        <v>1</v>
      </c>
      <c r="U8" s="83" t="s">
        <v>0</v>
      </c>
      <c r="V8" s="91">
        <f t="shared" ref="V8:V22" si="3">+$V$7</f>
        <v>50</v>
      </c>
      <c r="W8" s="91">
        <f>+$W$7</f>
        <v>30</v>
      </c>
      <c r="X8" s="132">
        <v>10</v>
      </c>
      <c r="Y8" s="91">
        <f t="shared" si="1"/>
        <v>90</v>
      </c>
      <c r="Z8" s="88">
        <f t="shared" ref="Z8:Z54" ca="1" si="4">+$Z$7/100*Y8</f>
        <v>38.247300000000003</v>
      </c>
      <c r="AA8" s="53"/>
    </row>
    <row r="9" spans="1:27" x14ac:dyDescent="0.25">
      <c r="A9" s="53"/>
      <c r="B9" s="115">
        <f t="shared" ref="B9:B54" si="5">1+B8</f>
        <v>3</v>
      </c>
      <c r="C9" s="148"/>
      <c r="D9" s="150"/>
      <c r="E9" s="115" t="s">
        <v>189</v>
      </c>
      <c r="F9" s="83" t="s">
        <v>1</v>
      </c>
      <c r="G9" s="83" t="s">
        <v>1</v>
      </c>
      <c r="H9" s="83" t="s">
        <v>2</v>
      </c>
      <c r="I9" s="91">
        <f t="shared" ref="I9:I22" si="6">+$I$7</f>
        <v>50</v>
      </c>
      <c r="J9" s="91">
        <f t="shared" ref="J9:J10" si="7">+$J$7</f>
        <v>30</v>
      </c>
      <c r="K9" s="132">
        <v>5</v>
      </c>
      <c r="L9" s="91">
        <f t="shared" ref="L9:L54" si="8">SUM(I9:K9)</f>
        <v>85</v>
      </c>
      <c r="M9" s="46">
        <f t="shared" ca="1" si="2"/>
        <v>21.672449999999998</v>
      </c>
      <c r="N9" s="101"/>
      <c r="O9" s="115">
        <f t="shared" ref="O9:O22" si="9">1+O8</f>
        <v>3</v>
      </c>
      <c r="P9" s="152"/>
      <c r="Q9" s="152"/>
      <c r="R9" s="115" t="s">
        <v>180</v>
      </c>
      <c r="S9" s="83" t="s">
        <v>1</v>
      </c>
      <c r="T9" s="83" t="s">
        <v>1</v>
      </c>
      <c r="U9" s="83" t="s">
        <v>2</v>
      </c>
      <c r="V9" s="91">
        <f t="shared" si="3"/>
        <v>50</v>
      </c>
      <c r="W9" s="91">
        <f>+$W$7</f>
        <v>30</v>
      </c>
      <c r="X9" s="132">
        <v>5</v>
      </c>
      <c r="Y9" s="91">
        <f t="shared" si="1"/>
        <v>85</v>
      </c>
      <c r="Z9" s="88">
        <f t="shared" ca="1" si="4"/>
        <v>36.122450000000001</v>
      </c>
      <c r="AA9" s="53"/>
    </row>
    <row r="10" spans="1:27" x14ac:dyDescent="0.25">
      <c r="A10" s="53"/>
      <c r="B10" s="115">
        <f t="shared" si="5"/>
        <v>4</v>
      </c>
      <c r="C10" s="148"/>
      <c r="D10" s="150"/>
      <c r="E10" s="115" t="s">
        <v>186</v>
      </c>
      <c r="F10" s="83" t="s">
        <v>1</v>
      </c>
      <c r="G10" s="83" t="s">
        <v>1</v>
      </c>
      <c r="H10" s="83" t="s">
        <v>114</v>
      </c>
      <c r="I10" s="91">
        <f t="shared" si="6"/>
        <v>50</v>
      </c>
      <c r="J10" s="91">
        <f t="shared" si="7"/>
        <v>30</v>
      </c>
      <c r="K10" s="91"/>
      <c r="L10" s="91">
        <f t="shared" si="8"/>
        <v>80</v>
      </c>
      <c r="M10" s="46">
        <f t="shared" ca="1" si="2"/>
        <v>20.397599999999997</v>
      </c>
      <c r="N10" s="101"/>
      <c r="O10" s="115">
        <f t="shared" si="9"/>
        <v>4</v>
      </c>
      <c r="P10" s="152"/>
      <c r="Q10" s="153"/>
      <c r="R10" s="84" t="s">
        <v>181</v>
      </c>
      <c r="S10" s="83" t="s">
        <v>1</v>
      </c>
      <c r="T10" s="83" t="s">
        <v>1</v>
      </c>
      <c r="U10" s="83" t="s">
        <v>114</v>
      </c>
      <c r="V10" s="91">
        <f t="shared" si="3"/>
        <v>50</v>
      </c>
      <c r="W10" s="91">
        <f>+$W$7</f>
        <v>30</v>
      </c>
      <c r="X10" s="91"/>
      <c r="Y10" s="91">
        <f t="shared" si="1"/>
        <v>80</v>
      </c>
      <c r="Z10" s="88">
        <f t="shared" ca="1" si="4"/>
        <v>33.997599999999998</v>
      </c>
      <c r="AA10" s="53"/>
    </row>
    <row r="11" spans="1:27" x14ac:dyDescent="0.25">
      <c r="A11" s="53"/>
      <c r="B11" s="115">
        <f t="shared" si="5"/>
        <v>5</v>
      </c>
      <c r="C11" s="148"/>
      <c r="D11" s="151" t="s">
        <v>183</v>
      </c>
      <c r="E11" s="115" t="s">
        <v>187</v>
      </c>
      <c r="F11" s="83" t="s">
        <v>1</v>
      </c>
      <c r="G11" s="83" t="s">
        <v>0</v>
      </c>
      <c r="H11" s="83" t="s">
        <v>1</v>
      </c>
      <c r="I11" s="91">
        <f t="shared" si="6"/>
        <v>50</v>
      </c>
      <c r="J11" s="132">
        <v>20</v>
      </c>
      <c r="K11" s="91">
        <f>+$K$7</f>
        <v>20</v>
      </c>
      <c r="L11" s="91">
        <f t="shared" si="8"/>
        <v>90</v>
      </c>
      <c r="M11" s="46">
        <f t="shared" ca="1" si="2"/>
        <v>22.947299999999998</v>
      </c>
      <c r="N11" s="101"/>
      <c r="O11" s="115">
        <f t="shared" si="9"/>
        <v>5</v>
      </c>
      <c r="P11" s="152"/>
      <c r="Q11" s="151" t="s">
        <v>175</v>
      </c>
      <c r="R11" s="84" t="s">
        <v>178</v>
      </c>
      <c r="S11" s="83" t="s">
        <v>1</v>
      </c>
      <c r="T11" s="83" t="s">
        <v>0</v>
      </c>
      <c r="U11" s="83" t="s">
        <v>1</v>
      </c>
      <c r="V11" s="91">
        <f t="shared" si="3"/>
        <v>50</v>
      </c>
      <c r="W11" s="132">
        <v>20</v>
      </c>
      <c r="X11" s="91">
        <f>+$X$7</f>
        <v>20</v>
      </c>
      <c r="Y11" s="91">
        <f t="shared" si="1"/>
        <v>90</v>
      </c>
      <c r="Z11" s="88">
        <f t="shared" ca="1" si="4"/>
        <v>38.247300000000003</v>
      </c>
      <c r="AA11" s="53"/>
    </row>
    <row r="12" spans="1:27" x14ac:dyDescent="0.25">
      <c r="A12" s="53"/>
      <c r="B12" s="115">
        <f t="shared" si="5"/>
        <v>6</v>
      </c>
      <c r="C12" s="148"/>
      <c r="D12" s="152"/>
      <c r="E12" s="115" t="s">
        <v>188</v>
      </c>
      <c r="F12" s="83" t="s">
        <v>1</v>
      </c>
      <c r="G12" s="83" t="s">
        <v>0</v>
      </c>
      <c r="H12" s="83" t="s">
        <v>0</v>
      </c>
      <c r="I12" s="91">
        <f t="shared" si="6"/>
        <v>50</v>
      </c>
      <c r="J12" s="91">
        <f>+$J$11</f>
        <v>20</v>
      </c>
      <c r="K12" s="91">
        <f>+$K$8</f>
        <v>10</v>
      </c>
      <c r="L12" s="91">
        <f t="shared" si="8"/>
        <v>80</v>
      </c>
      <c r="M12" s="46">
        <f t="shared" ca="1" si="2"/>
        <v>20.397599999999997</v>
      </c>
      <c r="N12" s="101"/>
      <c r="O12" s="115">
        <f t="shared" si="9"/>
        <v>6</v>
      </c>
      <c r="P12" s="152"/>
      <c r="Q12" s="152"/>
      <c r="R12" s="115" t="s">
        <v>179</v>
      </c>
      <c r="S12" s="83" t="s">
        <v>1</v>
      </c>
      <c r="T12" s="83" t="s">
        <v>0</v>
      </c>
      <c r="U12" s="83" t="s">
        <v>0</v>
      </c>
      <c r="V12" s="91">
        <f t="shared" si="3"/>
        <v>50</v>
      </c>
      <c r="W12" s="91">
        <f>+$W$11</f>
        <v>20</v>
      </c>
      <c r="X12" s="91">
        <f>+$X$8</f>
        <v>10</v>
      </c>
      <c r="Y12" s="91">
        <f t="shared" si="1"/>
        <v>80</v>
      </c>
      <c r="Z12" s="88">
        <f t="shared" ca="1" si="4"/>
        <v>33.997599999999998</v>
      </c>
      <c r="AA12" s="53"/>
    </row>
    <row r="13" spans="1:27" x14ac:dyDescent="0.25">
      <c r="A13" s="53"/>
      <c r="B13" s="115">
        <f t="shared" si="5"/>
        <v>7</v>
      </c>
      <c r="C13" s="148"/>
      <c r="D13" s="152"/>
      <c r="E13" s="115" t="s">
        <v>189</v>
      </c>
      <c r="F13" s="83" t="s">
        <v>1</v>
      </c>
      <c r="G13" s="83" t="s">
        <v>0</v>
      </c>
      <c r="H13" s="83" t="s">
        <v>2</v>
      </c>
      <c r="I13" s="91">
        <f t="shared" si="6"/>
        <v>50</v>
      </c>
      <c r="J13" s="91">
        <f t="shared" ref="J13:J14" si="10">+$J$11</f>
        <v>20</v>
      </c>
      <c r="K13" s="91">
        <f>+$K$9</f>
        <v>5</v>
      </c>
      <c r="L13" s="91">
        <f t="shared" si="8"/>
        <v>75</v>
      </c>
      <c r="M13" s="46">
        <f t="shared" ca="1" si="2"/>
        <v>19.122749999999996</v>
      </c>
      <c r="N13" s="101"/>
      <c r="O13" s="115">
        <f t="shared" si="9"/>
        <v>7</v>
      </c>
      <c r="P13" s="152"/>
      <c r="Q13" s="152"/>
      <c r="R13" s="115" t="s">
        <v>180</v>
      </c>
      <c r="S13" s="83" t="s">
        <v>1</v>
      </c>
      <c r="T13" s="83" t="s">
        <v>0</v>
      </c>
      <c r="U13" s="83" t="s">
        <v>2</v>
      </c>
      <c r="V13" s="91">
        <f t="shared" si="3"/>
        <v>50</v>
      </c>
      <c r="W13" s="91">
        <f>+$W$11</f>
        <v>20</v>
      </c>
      <c r="X13" s="91">
        <f>+$X$9</f>
        <v>5</v>
      </c>
      <c r="Y13" s="91">
        <f t="shared" si="1"/>
        <v>75</v>
      </c>
      <c r="Z13" s="88">
        <f t="shared" ca="1" si="4"/>
        <v>31.87275</v>
      </c>
      <c r="AA13" s="53"/>
    </row>
    <row r="14" spans="1:27" x14ac:dyDescent="0.25">
      <c r="A14" s="53"/>
      <c r="B14" s="115">
        <f t="shared" si="5"/>
        <v>8</v>
      </c>
      <c r="C14" s="148"/>
      <c r="D14" s="153"/>
      <c r="E14" s="115" t="s">
        <v>186</v>
      </c>
      <c r="F14" s="83" t="s">
        <v>1</v>
      </c>
      <c r="G14" s="83" t="s">
        <v>0</v>
      </c>
      <c r="H14" s="83" t="s">
        <v>114</v>
      </c>
      <c r="I14" s="91">
        <f t="shared" si="6"/>
        <v>50</v>
      </c>
      <c r="J14" s="91">
        <f t="shared" si="10"/>
        <v>20</v>
      </c>
      <c r="K14" s="91"/>
      <c r="L14" s="91">
        <f t="shared" si="8"/>
        <v>70</v>
      </c>
      <c r="M14" s="46">
        <f t="shared" ca="1" si="2"/>
        <v>17.847899999999999</v>
      </c>
      <c r="N14" s="101"/>
      <c r="O14" s="115">
        <f t="shared" si="9"/>
        <v>8</v>
      </c>
      <c r="P14" s="152"/>
      <c r="Q14" s="153"/>
      <c r="R14" s="84" t="s">
        <v>181</v>
      </c>
      <c r="S14" s="83" t="s">
        <v>1</v>
      </c>
      <c r="T14" s="83" t="s">
        <v>0</v>
      </c>
      <c r="U14" s="83" t="s">
        <v>114</v>
      </c>
      <c r="V14" s="91">
        <f t="shared" si="3"/>
        <v>50</v>
      </c>
      <c r="W14" s="91">
        <f>+$W$11</f>
        <v>20</v>
      </c>
      <c r="X14" s="91"/>
      <c r="Y14" s="91">
        <f t="shared" si="1"/>
        <v>70</v>
      </c>
      <c r="Z14" s="88">
        <f t="shared" ca="1" si="4"/>
        <v>29.747900000000001</v>
      </c>
      <c r="AA14" s="53"/>
    </row>
    <row r="15" spans="1:27" x14ac:dyDescent="0.25">
      <c r="A15" s="53"/>
      <c r="B15" s="115">
        <f t="shared" si="5"/>
        <v>9</v>
      </c>
      <c r="C15" s="148"/>
      <c r="D15" s="151" t="s">
        <v>184</v>
      </c>
      <c r="E15" s="115" t="s">
        <v>187</v>
      </c>
      <c r="F15" s="83" t="s">
        <v>1</v>
      </c>
      <c r="G15" s="83" t="s">
        <v>2</v>
      </c>
      <c r="H15" s="83" t="s">
        <v>1</v>
      </c>
      <c r="I15" s="91">
        <f t="shared" si="6"/>
        <v>50</v>
      </c>
      <c r="J15" s="132">
        <v>10</v>
      </c>
      <c r="K15" s="91">
        <f>+$K$7</f>
        <v>20</v>
      </c>
      <c r="L15" s="91">
        <f t="shared" si="8"/>
        <v>80</v>
      </c>
      <c r="M15" s="46">
        <f t="shared" ca="1" si="2"/>
        <v>20.397599999999997</v>
      </c>
      <c r="N15" s="101"/>
      <c r="O15" s="115">
        <f t="shared" si="9"/>
        <v>9</v>
      </c>
      <c r="P15" s="152"/>
      <c r="Q15" s="151" t="s">
        <v>176</v>
      </c>
      <c r="R15" s="84" t="s">
        <v>178</v>
      </c>
      <c r="S15" s="83" t="s">
        <v>1</v>
      </c>
      <c r="T15" s="83" t="s">
        <v>2</v>
      </c>
      <c r="U15" s="83" t="s">
        <v>1</v>
      </c>
      <c r="V15" s="91">
        <f t="shared" si="3"/>
        <v>50</v>
      </c>
      <c r="W15" s="132">
        <v>10</v>
      </c>
      <c r="X15" s="91">
        <f>+$X$7</f>
        <v>20</v>
      </c>
      <c r="Y15" s="91">
        <f t="shared" si="1"/>
        <v>80</v>
      </c>
      <c r="Z15" s="88">
        <f t="shared" ca="1" si="4"/>
        <v>33.997599999999998</v>
      </c>
      <c r="AA15" s="53"/>
    </row>
    <row r="16" spans="1:27" x14ac:dyDescent="0.25">
      <c r="A16" s="53"/>
      <c r="B16" s="115">
        <f t="shared" si="5"/>
        <v>10</v>
      </c>
      <c r="C16" s="148"/>
      <c r="D16" s="152"/>
      <c r="E16" s="115" t="s">
        <v>188</v>
      </c>
      <c r="F16" s="83" t="s">
        <v>1</v>
      </c>
      <c r="G16" s="83" t="s">
        <v>2</v>
      </c>
      <c r="H16" s="83" t="s">
        <v>0</v>
      </c>
      <c r="I16" s="91">
        <f t="shared" si="6"/>
        <v>50</v>
      </c>
      <c r="J16" s="91">
        <f>+$J$15</f>
        <v>10</v>
      </c>
      <c r="K16" s="91">
        <f>+$K$8</f>
        <v>10</v>
      </c>
      <c r="L16" s="91">
        <f t="shared" si="8"/>
        <v>70</v>
      </c>
      <c r="M16" s="46">
        <f t="shared" ca="1" si="2"/>
        <v>17.847899999999999</v>
      </c>
      <c r="N16" s="101"/>
      <c r="O16" s="115">
        <f t="shared" si="9"/>
        <v>10</v>
      </c>
      <c r="P16" s="152"/>
      <c r="Q16" s="152"/>
      <c r="R16" s="115" t="s">
        <v>179</v>
      </c>
      <c r="S16" s="83" t="s">
        <v>1</v>
      </c>
      <c r="T16" s="83" t="s">
        <v>2</v>
      </c>
      <c r="U16" s="83" t="s">
        <v>0</v>
      </c>
      <c r="V16" s="91">
        <f t="shared" si="3"/>
        <v>50</v>
      </c>
      <c r="W16" s="91">
        <f>+$W$15</f>
        <v>10</v>
      </c>
      <c r="X16" s="91">
        <f>+$X$8</f>
        <v>10</v>
      </c>
      <c r="Y16" s="91">
        <f t="shared" si="1"/>
        <v>70</v>
      </c>
      <c r="Z16" s="88">
        <f t="shared" ca="1" si="4"/>
        <v>29.747900000000001</v>
      </c>
      <c r="AA16" s="53"/>
    </row>
    <row r="17" spans="1:27" x14ac:dyDescent="0.25">
      <c r="A17" s="53"/>
      <c r="B17" s="115">
        <f t="shared" si="5"/>
        <v>11</v>
      </c>
      <c r="C17" s="148"/>
      <c r="D17" s="152"/>
      <c r="E17" s="115" t="s">
        <v>189</v>
      </c>
      <c r="F17" s="83" t="s">
        <v>1</v>
      </c>
      <c r="G17" s="83" t="s">
        <v>2</v>
      </c>
      <c r="H17" s="83" t="s">
        <v>2</v>
      </c>
      <c r="I17" s="91">
        <f t="shared" si="6"/>
        <v>50</v>
      </c>
      <c r="J17" s="91">
        <f t="shared" ref="J17:J18" si="11">+$J$15</f>
        <v>10</v>
      </c>
      <c r="K17" s="91">
        <f>+$K$9</f>
        <v>5</v>
      </c>
      <c r="L17" s="91">
        <f t="shared" si="8"/>
        <v>65</v>
      </c>
      <c r="M17" s="46">
        <f t="shared" ca="1" si="2"/>
        <v>16.573049999999999</v>
      </c>
      <c r="N17" s="101"/>
      <c r="O17" s="115">
        <f t="shared" si="9"/>
        <v>11</v>
      </c>
      <c r="P17" s="152"/>
      <c r="Q17" s="152"/>
      <c r="R17" s="115" t="s">
        <v>180</v>
      </c>
      <c r="S17" s="83" t="s">
        <v>1</v>
      </c>
      <c r="T17" s="83" t="s">
        <v>2</v>
      </c>
      <c r="U17" s="83" t="s">
        <v>2</v>
      </c>
      <c r="V17" s="91">
        <f t="shared" si="3"/>
        <v>50</v>
      </c>
      <c r="W17" s="91">
        <f>+$W$15</f>
        <v>10</v>
      </c>
      <c r="X17" s="91">
        <f>+$X$9</f>
        <v>5</v>
      </c>
      <c r="Y17" s="91">
        <f t="shared" si="1"/>
        <v>65</v>
      </c>
      <c r="Z17" s="88">
        <f t="shared" ca="1" si="4"/>
        <v>27.623049999999999</v>
      </c>
      <c r="AA17" s="53"/>
    </row>
    <row r="18" spans="1:27" x14ac:dyDescent="0.25">
      <c r="A18" s="53"/>
      <c r="B18" s="115">
        <f t="shared" si="5"/>
        <v>12</v>
      </c>
      <c r="C18" s="148"/>
      <c r="D18" s="153"/>
      <c r="E18" s="115" t="s">
        <v>186</v>
      </c>
      <c r="F18" s="83" t="s">
        <v>1</v>
      </c>
      <c r="G18" s="83" t="s">
        <v>2</v>
      </c>
      <c r="H18" s="83" t="s">
        <v>114</v>
      </c>
      <c r="I18" s="91">
        <f t="shared" si="6"/>
        <v>50</v>
      </c>
      <c r="J18" s="91">
        <f t="shared" si="11"/>
        <v>10</v>
      </c>
      <c r="K18" s="91"/>
      <c r="L18" s="91">
        <f t="shared" si="8"/>
        <v>60</v>
      </c>
      <c r="M18" s="46">
        <f t="shared" ca="1" si="2"/>
        <v>15.298199999999998</v>
      </c>
      <c r="N18" s="101"/>
      <c r="O18" s="115">
        <f t="shared" si="9"/>
        <v>12</v>
      </c>
      <c r="P18" s="152"/>
      <c r="Q18" s="153"/>
      <c r="R18" s="84" t="s">
        <v>181</v>
      </c>
      <c r="S18" s="83" t="s">
        <v>1</v>
      </c>
      <c r="T18" s="83" t="s">
        <v>2</v>
      </c>
      <c r="U18" s="83" t="s">
        <v>114</v>
      </c>
      <c r="V18" s="91">
        <f t="shared" si="3"/>
        <v>50</v>
      </c>
      <c r="W18" s="91">
        <f>+$W$15</f>
        <v>10</v>
      </c>
      <c r="X18" s="91"/>
      <c r="Y18" s="91">
        <f t="shared" si="1"/>
        <v>60</v>
      </c>
      <c r="Z18" s="88">
        <f t="shared" ca="1" si="4"/>
        <v>25.498200000000001</v>
      </c>
      <c r="AA18" s="53"/>
    </row>
    <row r="19" spans="1:27" x14ac:dyDescent="0.25">
      <c r="A19" s="53"/>
      <c r="B19" s="115">
        <f t="shared" si="5"/>
        <v>13</v>
      </c>
      <c r="C19" s="148"/>
      <c r="D19" s="151" t="s">
        <v>185</v>
      </c>
      <c r="E19" s="115" t="s">
        <v>187</v>
      </c>
      <c r="F19" s="83" t="s">
        <v>1</v>
      </c>
      <c r="G19" s="83" t="s">
        <v>114</v>
      </c>
      <c r="H19" s="83" t="s">
        <v>1</v>
      </c>
      <c r="I19" s="91">
        <f t="shared" si="6"/>
        <v>50</v>
      </c>
      <c r="J19" s="91"/>
      <c r="K19" s="91">
        <f>+$K$7</f>
        <v>20</v>
      </c>
      <c r="L19" s="91">
        <f t="shared" si="8"/>
        <v>70</v>
      </c>
      <c r="M19" s="46">
        <f t="shared" ca="1" si="2"/>
        <v>17.847899999999999</v>
      </c>
      <c r="N19" s="101"/>
      <c r="O19" s="115">
        <f t="shared" si="9"/>
        <v>13</v>
      </c>
      <c r="P19" s="152"/>
      <c r="Q19" s="160" t="s">
        <v>177</v>
      </c>
      <c r="R19" s="84" t="s">
        <v>178</v>
      </c>
      <c r="S19" s="83" t="s">
        <v>1</v>
      </c>
      <c r="T19" s="83" t="s">
        <v>114</v>
      </c>
      <c r="U19" s="83" t="s">
        <v>1</v>
      </c>
      <c r="V19" s="91">
        <f t="shared" si="3"/>
        <v>50</v>
      </c>
      <c r="W19" s="91"/>
      <c r="X19" s="91">
        <f>+$X$7</f>
        <v>20</v>
      </c>
      <c r="Y19" s="91">
        <f t="shared" si="1"/>
        <v>70</v>
      </c>
      <c r="Z19" s="88">
        <f t="shared" ca="1" si="4"/>
        <v>29.747900000000001</v>
      </c>
      <c r="AA19" s="53"/>
    </row>
    <row r="20" spans="1:27" x14ac:dyDescent="0.25">
      <c r="A20" s="53"/>
      <c r="B20" s="115">
        <f t="shared" si="5"/>
        <v>14</v>
      </c>
      <c r="C20" s="148"/>
      <c r="D20" s="152"/>
      <c r="E20" s="115" t="s">
        <v>188</v>
      </c>
      <c r="F20" s="114" t="s">
        <v>1</v>
      </c>
      <c r="G20" s="114" t="s">
        <v>114</v>
      </c>
      <c r="H20" s="114" t="s">
        <v>0</v>
      </c>
      <c r="I20" s="91">
        <f t="shared" si="6"/>
        <v>50</v>
      </c>
      <c r="J20" s="113"/>
      <c r="K20" s="91">
        <f>+$K$8</f>
        <v>10</v>
      </c>
      <c r="L20" s="91">
        <f t="shared" si="8"/>
        <v>60</v>
      </c>
      <c r="M20" s="46">
        <f t="shared" ca="1" si="2"/>
        <v>15.298199999999998</v>
      </c>
      <c r="N20" s="101"/>
      <c r="O20" s="115">
        <f t="shared" si="9"/>
        <v>14</v>
      </c>
      <c r="P20" s="152"/>
      <c r="Q20" s="148"/>
      <c r="R20" s="115" t="s">
        <v>179</v>
      </c>
      <c r="S20" s="114" t="s">
        <v>1</v>
      </c>
      <c r="T20" s="114" t="s">
        <v>114</v>
      </c>
      <c r="U20" s="114" t="s">
        <v>0</v>
      </c>
      <c r="V20" s="113">
        <f t="shared" si="3"/>
        <v>50</v>
      </c>
      <c r="W20" s="113"/>
      <c r="X20" s="91">
        <f>+$X$8</f>
        <v>10</v>
      </c>
      <c r="Y20" s="91">
        <f t="shared" si="1"/>
        <v>60</v>
      </c>
      <c r="Z20" s="88">
        <f t="shared" ca="1" si="4"/>
        <v>25.498200000000001</v>
      </c>
      <c r="AA20" s="53"/>
    </row>
    <row r="21" spans="1:27" x14ac:dyDescent="0.25">
      <c r="A21" s="53"/>
      <c r="B21" s="115">
        <f t="shared" si="5"/>
        <v>15</v>
      </c>
      <c r="C21" s="148"/>
      <c r="D21" s="152"/>
      <c r="E21" s="115" t="s">
        <v>189</v>
      </c>
      <c r="F21" s="83" t="s">
        <v>1</v>
      </c>
      <c r="G21" s="83" t="s">
        <v>114</v>
      </c>
      <c r="H21" s="83" t="s">
        <v>2</v>
      </c>
      <c r="I21" s="91">
        <f t="shared" si="6"/>
        <v>50</v>
      </c>
      <c r="J21" s="91"/>
      <c r="K21" s="91">
        <f>+$K$9</f>
        <v>5</v>
      </c>
      <c r="L21" s="91">
        <f t="shared" si="8"/>
        <v>55</v>
      </c>
      <c r="M21" s="46">
        <f t="shared" ca="1" si="2"/>
        <v>14.023349999999999</v>
      </c>
      <c r="N21" s="101"/>
      <c r="O21" s="115">
        <f t="shared" si="9"/>
        <v>15</v>
      </c>
      <c r="P21" s="152"/>
      <c r="Q21" s="148"/>
      <c r="R21" s="115" t="s">
        <v>180</v>
      </c>
      <c r="S21" s="83" t="s">
        <v>1</v>
      </c>
      <c r="T21" s="83" t="s">
        <v>114</v>
      </c>
      <c r="U21" s="83" t="s">
        <v>2</v>
      </c>
      <c r="V21" s="91">
        <f t="shared" si="3"/>
        <v>50</v>
      </c>
      <c r="W21" s="91"/>
      <c r="X21" s="91">
        <f>+$X$9</f>
        <v>5</v>
      </c>
      <c r="Y21" s="91">
        <f t="shared" si="1"/>
        <v>55</v>
      </c>
      <c r="Z21" s="88">
        <f t="shared" ca="1" si="4"/>
        <v>23.373350000000002</v>
      </c>
      <c r="AA21" s="53"/>
    </row>
    <row r="22" spans="1:27" ht="15.75" thickBot="1" x14ac:dyDescent="0.3">
      <c r="A22" s="53"/>
      <c r="B22" s="86">
        <f t="shared" si="5"/>
        <v>16</v>
      </c>
      <c r="C22" s="149"/>
      <c r="D22" s="155"/>
      <c r="E22" s="86" t="s">
        <v>186</v>
      </c>
      <c r="F22" s="87" t="s">
        <v>1</v>
      </c>
      <c r="G22" s="87" t="s">
        <v>114</v>
      </c>
      <c r="H22" s="87" t="s">
        <v>114</v>
      </c>
      <c r="I22" s="93">
        <f t="shared" si="6"/>
        <v>50</v>
      </c>
      <c r="J22" s="93"/>
      <c r="K22" s="93"/>
      <c r="L22" s="93">
        <f t="shared" si="8"/>
        <v>50</v>
      </c>
      <c r="M22" s="99">
        <f t="shared" ca="1" si="2"/>
        <v>12.748499999999998</v>
      </c>
      <c r="N22" s="102"/>
      <c r="O22" s="86">
        <f t="shared" si="9"/>
        <v>16</v>
      </c>
      <c r="P22" s="155"/>
      <c r="Q22" s="149"/>
      <c r="R22" s="86" t="s">
        <v>181</v>
      </c>
      <c r="S22" s="87" t="s">
        <v>1</v>
      </c>
      <c r="T22" s="87" t="s">
        <v>114</v>
      </c>
      <c r="U22" s="87" t="s">
        <v>114</v>
      </c>
      <c r="V22" s="93">
        <f t="shared" si="3"/>
        <v>50</v>
      </c>
      <c r="W22" s="93"/>
      <c r="X22" s="93"/>
      <c r="Y22" s="93">
        <f t="shared" si="1"/>
        <v>50</v>
      </c>
      <c r="Z22" s="98">
        <f t="shared" ca="1" si="4"/>
        <v>21.2485</v>
      </c>
      <c r="AA22" s="53"/>
    </row>
    <row r="23" spans="1:27" x14ac:dyDescent="0.25">
      <c r="A23" s="53"/>
      <c r="B23" s="84">
        <f t="shared" si="5"/>
        <v>17</v>
      </c>
      <c r="C23" s="147" t="s">
        <v>168</v>
      </c>
      <c r="D23" s="150" t="s">
        <v>182</v>
      </c>
      <c r="E23" s="84" t="s">
        <v>187</v>
      </c>
      <c r="F23" s="85" t="s">
        <v>0</v>
      </c>
      <c r="G23" s="85" t="s">
        <v>1</v>
      </c>
      <c r="H23" s="85" t="s">
        <v>1</v>
      </c>
      <c r="I23" s="131">
        <v>25</v>
      </c>
      <c r="J23" s="91">
        <f t="shared" ref="J23:J26" si="12">+$J$7</f>
        <v>30</v>
      </c>
      <c r="K23" s="91">
        <f>+$K$7</f>
        <v>20</v>
      </c>
      <c r="L23" s="92">
        <f t="shared" si="8"/>
        <v>75</v>
      </c>
      <c r="M23" s="97">
        <f t="shared" ca="1" si="2"/>
        <v>19.122749999999996</v>
      </c>
      <c r="N23" s="101"/>
      <c r="O23" s="84">
        <f>1+O22</f>
        <v>17</v>
      </c>
      <c r="P23" s="147" t="s">
        <v>116</v>
      </c>
      <c r="Q23" s="154" t="s">
        <v>174</v>
      </c>
      <c r="R23" s="84" t="s">
        <v>178</v>
      </c>
      <c r="S23" s="85" t="s">
        <v>0</v>
      </c>
      <c r="T23" s="85" t="s">
        <v>1</v>
      </c>
      <c r="U23" s="85" t="s">
        <v>1</v>
      </c>
      <c r="V23" s="131">
        <v>25</v>
      </c>
      <c r="W23" s="92">
        <f>+$W$7</f>
        <v>30</v>
      </c>
      <c r="X23" s="92">
        <f>+$X$7</f>
        <v>20</v>
      </c>
      <c r="Y23" s="92">
        <f t="shared" si="1"/>
        <v>75</v>
      </c>
      <c r="Z23" s="96">
        <f t="shared" ca="1" si="4"/>
        <v>31.87275</v>
      </c>
      <c r="AA23" s="53"/>
    </row>
    <row r="24" spans="1:27" x14ac:dyDescent="0.25">
      <c r="A24" s="53"/>
      <c r="B24" s="115">
        <f t="shared" si="5"/>
        <v>18</v>
      </c>
      <c r="C24" s="148"/>
      <c r="D24" s="150"/>
      <c r="E24" s="115" t="s">
        <v>188</v>
      </c>
      <c r="F24" s="83" t="s">
        <v>0</v>
      </c>
      <c r="G24" s="83" t="s">
        <v>1</v>
      </c>
      <c r="H24" s="83" t="s">
        <v>0</v>
      </c>
      <c r="I24" s="91">
        <f>+$I$23</f>
        <v>25</v>
      </c>
      <c r="J24" s="91">
        <f t="shared" si="12"/>
        <v>30</v>
      </c>
      <c r="K24" s="91">
        <f>+$K$8</f>
        <v>10</v>
      </c>
      <c r="L24" s="91">
        <f t="shared" si="8"/>
        <v>65</v>
      </c>
      <c r="M24" s="46">
        <f t="shared" ca="1" si="2"/>
        <v>16.573049999999999</v>
      </c>
      <c r="N24" s="101"/>
      <c r="O24" s="115">
        <f>+O23+1</f>
        <v>18</v>
      </c>
      <c r="P24" s="148"/>
      <c r="Q24" s="152"/>
      <c r="R24" s="115" t="s">
        <v>179</v>
      </c>
      <c r="S24" s="83" t="s">
        <v>0</v>
      </c>
      <c r="T24" s="83" t="s">
        <v>1</v>
      </c>
      <c r="U24" s="83" t="s">
        <v>0</v>
      </c>
      <c r="V24" s="91">
        <f t="shared" ref="V24:V38" si="13">+$V$23</f>
        <v>25</v>
      </c>
      <c r="W24" s="92">
        <f t="shared" ref="W24:W26" si="14">+$W$7</f>
        <v>30</v>
      </c>
      <c r="X24" s="91">
        <f>+$X$8</f>
        <v>10</v>
      </c>
      <c r="Y24" s="91">
        <f t="shared" si="1"/>
        <v>65</v>
      </c>
      <c r="Z24" s="88">
        <f t="shared" ca="1" si="4"/>
        <v>27.623049999999999</v>
      </c>
      <c r="AA24" s="53"/>
    </row>
    <row r="25" spans="1:27" x14ac:dyDescent="0.25">
      <c r="A25" s="53"/>
      <c r="B25" s="115">
        <f t="shared" si="5"/>
        <v>19</v>
      </c>
      <c r="C25" s="148"/>
      <c r="D25" s="150"/>
      <c r="E25" s="115" t="s">
        <v>189</v>
      </c>
      <c r="F25" s="83" t="s">
        <v>0</v>
      </c>
      <c r="G25" s="83" t="s">
        <v>1</v>
      </c>
      <c r="H25" s="83" t="s">
        <v>2</v>
      </c>
      <c r="I25" s="91">
        <f t="shared" ref="I25:I38" si="15">+$I$23</f>
        <v>25</v>
      </c>
      <c r="J25" s="91">
        <f t="shared" si="12"/>
        <v>30</v>
      </c>
      <c r="K25" s="91">
        <f>+$K$9</f>
        <v>5</v>
      </c>
      <c r="L25" s="91">
        <f t="shared" si="8"/>
        <v>60</v>
      </c>
      <c r="M25" s="46">
        <f t="shared" ca="1" si="2"/>
        <v>15.298199999999998</v>
      </c>
      <c r="N25" s="101"/>
      <c r="O25" s="115">
        <f t="shared" ref="O25:O38" si="16">+O24+1</f>
        <v>19</v>
      </c>
      <c r="P25" s="148"/>
      <c r="Q25" s="152"/>
      <c r="R25" s="115" t="s">
        <v>180</v>
      </c>
      <c r="S25" s="83" t="s">
        <v>0</v>
      </c>
      <c r="T25" s="83" t="s">
        <v>1</v>
      </c>
      <c r="U25" s="83" t="s">
        <v>2</v>
      </c>
      <c r="V25" s="91">
        <f t="shared" si="13"/>
        <v>25</v>
      </c>
      <c r="W25" s="92">
        <f t="shared" si="14"/>
        <v>30</v>
      </c>
      <c r="X25" s="91">
        <f>+$X$9</f>
        <v>5</v>
      </c>
      <c r="Y25" s="91">
        <f t="shared" si="1"/>
        <v>60</v>
      </c>
      <c r="Z25" s="88">
        <f t="shared" ca="1" si="4"/>
        <v>25.498200000000001</v>
      </c>
      <c r="AA25" s="53"/>
    </row>
    <row r="26" spans="1:27" x14ac:dyDescent="0.25">
      <c r="A26" s="53"/>
      <c r="B26" s="115">
        <f t="shared" si="5"/>
        <v>20</v>
      </c>
      <c r="C26" s="148"/>
      <c r="D26" s="150"/>
      <c r="E26" s="115" t="s">
        <v>186</v>
      </c>
      <c r="F26" s="83" t="s">
        <v>0</v>
      </c>
      <c r="G26" s="83" t="s">
        <v>1</v>
      </c>
      <c r="H26" s="83" t="s">
        <v>114</v>
      </c>
      <c r="I26" s="91">
        <f t="shared" si="15"/>
        <v>25</v>
      </c>
      <c r="J26" s="91">
        <f t="shared" si="12"/>
        <v>30</v>
      </c>
      <c r="K26" s="91"/>
      <c r="L26" s="91">
        <f t="shared" si="8"/>
        <v>55</v>
      </c>
      <c r="M26" s="46">
        <f t="shared" ca="1" si="2"/>
        <v>14.023349999999999</v>
      </c>
      <c r="N26" s="101"/>
      <c r="O26" s="115">
        <f t="shared" si="16"/>
        <v>20</v>
      </c>
      <c r="P26" s="148"/>
      <c r="Q26" s="153"/>
      <c r="R26" s="84" t="s">
        <v>181</v>
      </c>
      <c r="S26" s="83" t="s">
        <v>0</v>
      </c>
      <c r="T26" s="83" t="s">
        <v>1</v>
      </c>
      <c r="U26" s="83" t="s">
        <v>114</v>
      </c>
      <c r="V26" s="91">
        <f t="shared" si="13"/>
        <v>25</v>
      </c>
      <c r="W26" s="92">
        <f t="shared" si="14"/>
        <v>30</v>
      </c>
      <c r="X26" s="91"/>
      <c r="Y26" s="91">
        <f t="shared" si="1"/>
        <v>55</v>
      </c>
      <c r="Z26" s="88">
        <f t="shared" ca="1" si="4"/>
        <v>23.373350000000002</v>
      </c>
      <c r="AA26" s="53"/>
    </row>
    <row r="27" spans="1:27" x14ac:dyDescent="0.25">
      <c r="A27" s="53"/>
      <c r="B27" s="115">
        <f t="shared" si="5"/>
        <v>21</v>
      </c>
      <c r="C27" s="148"/>
      <c r="D27" s="151" t="s">
        <v>183</v>
      </c>
      <c r="E27" s="115" t="s">
        <v>187</v>
      </c>
      <c r="F27" s="83" t="s">
        <v>0</v>
      </c>
      <c r="G27" s="83" t="s">
        <v>0</v>
      </c>
      <c r="H27" s="83" t="s">
        <v>1</v>
      </c>
      <c r="I27" s="91">
        <f t="shared" si="15"/>
        <v>25</v>
      </c>
      <c r="J27" s="91">
        <f t="shared" ref="J27:J30" si="17">+$J$11</f>
        <v>20</v>
      </c>
      <c r="K27" s="91">
        <f>+$K$7</f>
        <v>20</v>
      </c>
      <c r="L27" s="91">
        <f t="shared" si="8"/>
        <v>65</v>
      </c>
      <c r="M27" s="46">
        <f t="shared" ca="1" si="2"/>
        <v>16.573049999999999</v>
      </c>
      <c r="N27" s="101"/>
      <c r="O27" s="115">
        <f t="shared" si="16"/>
        <v>21</v>
      </c>
      <c r="P27" s="148"/>
      <c r="Q27" s="151" t="s">
        <v>175</v>
      </c>
      <c r="R27" s="84" t="s">
        <v>178</v>
      </c>
      <c r="S27" s="83" t="s">
        <v>0</v>
      </c>
      <c r="T27" s="83" t="s">
        <v>0</v>
      </c>
      <c r="U27" s="83" t="s">
        <v>1</v>
      </c>
      <c r="V27" s="91">
        <f t="shared" si="13"/>
        <v>25</v>
      </c>
      <c r="W27" s="91">
        <f>+$W$11</f>
        <v>20</v>
      </c>
      <c r="X27" s="91">
        <f>+$X$7</f>
        <v>20</v>
      </c>
      <c r="Y27" s="91">
        <f t="shared" si="1"/>
        <v>65</v>
      </c>
      <c r="Z27" s="88">
        <f t="shared" ca="1" si="4"/>
        <v>27.623049999999999</v>
      </c>
      <c r="AA27" s="53"/>
    </row>
    <row r="28" spans="1:27" x14ac:dyDescent="0.25">
      <c r="A28" s="53"/>
      <c r="B28" s="115">
        <f t="shared" si="5"/>
        <v>22</v>
      </c>
      <c r="C28" s="148"/>
      <c r="D28" s="152"/>
      <c r="E28" s="115" t="s">
        <v>188</v>
      </c>
      <c r="F28" s="83" t="s">
        <v>0</v>
      </c>
      <c r="G28" s="83" t="s">
        <v>0</v>
      </c>
      <c r="H28" s="83" t="s">
        <v>0</v>
      </c>
      <c r="I28" s="91">
        <f t="shared" si="15"/>
        <v>25</v>
      </c>
      <c r="J28" s="91">
        <f t="shared" si="17"/>
        <v>20</v>
      </c>
      <c r="K28" s="91">
        <f>+$K$8</f>
        <v>10</v>
      </c>
      <c r="L28" s="91">
        <f t="shared" si="8"/>
        <v>55</v>
      </c>
      <c r="M28" s="46">
        <f t="shared" ca="1" si="2"/>
        <v>14.023349999999999</v>
      </c>
      <c r="N28" s="101"/>
      <c r="O28" s="115">
        <f t="shared" si="16"/>
        <v>22</v>
      </c>
      <c r="P28" s="148"/>
      <c r="Q28" s="152"/>
      <c r="R28" s="115" t="s">
        <v>179</v>
      </c>
      <c r="S28" s="83" t="s">
        <v>0</v>
      </c>
      <c r="T28" s="83" t="s">
        <v>0</v>
      </c>
      <c r="U28" s="83" t="s">
        <v>0</v>
      </c>
      <c r="V28" s="91">
        <f t="shared" si="13"/>
        <v>25</v>
      </c>
      <c r="W28" s="91">
        <f t="shared" ref="W28:W30" si="18">+$W$11</f>
        <v>20</v>
      </c>
      <c r="X28" s="91">
        <f>+$X$8</f>
        <v>10</v>
      </c>
      <c r="Y28" s="91">
        <f t="shared" si="1"/>
        <v>55</v>
      </c>
      <c r="Z28" s="88">
        <f t="shared" ca="1" si="4"/>
        <v>23.373350000000002</v>
      </c>
      <c r="AA28" s="53"/>
    </row>
    <row r="29" spans="1:27" x14ac:dyDescent="0.25">
      <c r="A29" s="53"/>
      <c r="B29" s="115">
        <f t="shared" si="5"/>
        <v>23</v>
      </c>
      <c r="C29" s="148"/>
      <c r="D29" s="152"/>
      <c r="E29" s="115" t="s">
        <v>189</v>
      </c>
      <c r="F29" s="83" t="s">
        <v>0</v>
      </c>
      <c r="G29" s="83" t="s">
        <v>0</v>
      </c>
      <c r="H29" s="83" t="s">
        <v>2</v>
      </c>
      <c r="I29" s="91">
        <f t="shared" si="15"/>
        <v>25</v>
      </c>
      <c r="J29" s="91">
        <f t="shared" si="17"/>
        <v>20</v>
      </c>
      <c r="K29" s="91">
        <f>+$K$9</f>
        <v>5</v>
      </c>
      <c r="L29" s="91">
        <f t="shared" si="8"/>
        <v>50</v>
      </c>
      <c r="M29" s="46">
        <f t="shared" ca="1" si="2"/>
        <v>12.748499999999998</v>
      </c>
      <c r="N29" s="101"/>
      <c r="O29" s="115">
        <f t="shared" si="16"/>
        <v>23</v>
      </c>
      <c r="P29" s="148"/>
      <c r="Q29" s="152"/>
      <c r="R29" s="115" t="s">
        <v>180</v>
      </c>
      <c r="S29" s="83" t="s">
        <v>0</v>
      </c>
      <c r="T29" s="83" t="s">
        <v>0</v>
      </c>
      <c r="U29" s="83" t="s">
        <v>2</v>
      </c>
      <c r="V29" s="91">
        <f t="shared" si="13"/>
        <v>25</v>
      </c>
      <c r="W29" s="91">
        <f t="shared" si="18"/>
        <v>20</v>
      </c>
      <c r="X29" s="91">
        <f>+$X$9</f>
        <v>5</v>
      </c>
      <c r="Y29" s="91">
        <f t="shared" si="1"/>
        <v>50</v>
      </c>
      <c r="Z29" s="88">
        <f t="shared" ca="1" si="4"/>
        <v>21.2485</v>
      </c>
      <c r="AA29" s="53"/>
    </row>
    <row r="30" spans="1:27" x14ac:dyDescent="0.25">
      <c r="A30" s="53"/>
      <c r="B30" s="115">
        <f t="shared" si="5"/>
        <v>24</v>
      </c>
      <c r="C30" s="148"/>
      <c r="D30" s="153"/>
      <c r="E30" s="115" t="s">
        <v>186</v>
      </c>
      <c r="F30" s="83" t="s">
        <v>0</v>
      </c>
      <c r="G30" s="83" t="s">
        <v>0</v>
      </c>
      <c r="H30" s="83" t="s">
        <v>114</v>
      </c>
      <c r="I30" s="91">
        <f t="shared" si="15"/>
        <v>25</v>
      </c>
      <c r="J30" s="91">
        <f t="shared" si="17"/>
        <v>20</v>
      </c>
      <c r="K30" s="91"/>
      <c r="L30" s="91">
        <f t="shared" si="8"/>
        <v>45</v>
      </c>
      <c r="M30" s="46">
        <f t="shared" ca="1" si="2"/>
        <v>11.473649999999999</v>
      </c>
      <c r="N30" s="101"/>
      <c r="O30" s="115">
        <f t="shared" si="16"/>
        <v>24</v>
      </c>
      <c r="P30" s="148"/>
      <c r="Q30" s="153"/>
      <c r="R30" s="84" t="s">
        <v>181</v>
      </c>
      <c r="S30" s="83" t="s">
        <v>0</v>
      </c>
      <c r="T30" s="83" t="s">
        <v>0</v>
      </c>
      <c r="U30" s="83" t="s">
        <v>114</v>
      </c>
      <c r="V30" s="91">
        <f t="shared" si="13"/>
        <v>25</v>
      </c>
      <c r="W30" s="91">
        <f t="shared" si="18"/>
        <v>20</v>
      </c>
      <c r="X30" s="91"/>
      <c r="Y30" s="91">
        <f t="shared" si="1"/>
        <v>45</v>
      </c>
      <c r="Z30" s="88">
        <f t="shared" ca="1" si="4"/>
        <v>19.123650000000001</v>
      </c>
      <c r="AA30" s="53"/>
    </row>
    <row r="31" spans="1:27" x14ac:dyDescent="0.25">
      <c r="A31" s="53"/>
      <c r="B31" s="115">
        <f t="shared" si="5"/>
        <v>25</v>
      </c>
      <c r="C31" s="148"/>
      <c r="D31" s="151" t="s">
        <v>184</v>
      </c>
      <c r="E31" s="115" t="s">
        <v>187</v>
      </c>
      <c r="F31" s="83" t="s">
        <v>0</v>
      </c>
      <c r="G31" s="83" t="s">
        <v>2</v>
      </c>
      <c r="H31" s="83" t="s">
        <v>1</v>
      </c>
      <c r="I31" s="91">
        <f t="shared" si="15"/>
        <v>25</v>
      </c>
      <c r="J31" s="91">
        <f t="shared" ref="J31:J34" si="19">+$J$15</f>
        <v>10</v>
      </c>
      <c r="K31" s="91">
        <f>+$K$7</f>
        <v>20</v>
      </c>
      <c r="L31" s="91">
        <f t="shared" si="8"/>
        <v>55</v>
      </c>
      <c r="M31" s="46">
        <f t="shared" ca="1" si="2"/>
        <v>14.023349999999999</v>
      </c>
      <c r="N31" s="101"/>
      <c r="O31" s="115">
        <f t="shared" si="16"/>
        <v>25</v>
      </c>
      <c r="P31" s="148"/>
      <c r="Q31" s="151" t="s">
        <v>176</v>
      </c>
      <c r="R31" s="84" t="s">
        <v>178</v>
      </c>
      <c r="S31" s="83" t="s">
        <v>0</v>
      </c>
      <c r="T31" s="83" t="s">
        <v>2</v>
      </c>
      <c r="U31" s="83" t="s">
        <v>1</v>
      </c>
      <c r="V31" s="91">
        <f t="shared" si="13"/>
        <v>25</v>
      </c>
      <c r="W31" s="91">
        <f>+$W$15</f>
        <v>10</v>
      </c>
      <c r="X31" s="91">
        <f>+$X$7</f>
        <v>20</v>
      </c>
      <c r="Y31" s="91">
        <f t="shared" si="1"/>
        <v>55</v>
      </c>
      <c r="Z31" s="88">
        <f t="shared" ca="1" si="4"/>
        <v>23.373350000000002</v>
      </c>
      <c r="AA31" s="53"/>
    </row>
    <row r="32" spans="1:27" x14ac:dyDescent="0.25">
      <c r="A32" s="53"/>
      <c r="B32" s="115">
        <f t="shared" si="5"/>
        <v>26</v>
      </c>
      <c r="C32" s="148"/>
      <c r="D32" s="152"/>
      <c r="E32" s="115" t="s">
        <v>188</v>
      </c>
      <c r="F32" s="83" t="s">
        <v>0</v>
      </c>
      <c r="G32" s="83" t="s">
        <v>2</v>
      </c>
      <c r="H32" s="83" t="s">
        <v>0</v>
      </c>
      <c r="I32" s="91">
        <f t="shared" si="15"/>
        <v>25</v>
      </c>
      <c r="J32" s="91">
        <f t="shared" si="19"/>
        <v>10</v>
      </c>
      <c r="K32" s="91">
        <f>+$K$8</f>
        <v>10</v>
      </c>
      <c r="L32" s="91">
        <f t="shared" si="8"/>
        <v>45</v>
      </c>
      <c r="M32" s="46">
        <f t="shared" ca="1" si="2"/>
        <v>11.473649999999999</v>
      </c>
      <c r="N32" s="101"/>
      <c r="O32" s="115">
        <f t="shared" si="16"/>
        <v>26</v>
      </c>
      <c r="P32" s="148"/>
      <c r="Q32" s="152"/>
      <c r="R32" s="115" t="s">
        <v>179</v>
      </c>
      <c r="S32" s="83" t="s">
        <v>0</v>
      </c>
      <c r="T32" s="83" t="s">
        <v>2</v>
      </c>
      <c r="U32" s="83" t="s">
        <v>0</v>
      </c>
      <c r="V32" s="91">
        <f t="shared" si="13"/>
        <v>25</v>
      </c>
      <c r="W32" s="91">
        <f t="shared" ref="W32:W34" si="20">+$W$15</f>
        <v>10</v>
      </c>
      <c r="X32" s="91">
        <f>+$X$8</f>
        <v>10</v>
      </c>
      <c r="Y32" s="91">
        <f t="shared" si="1"/>
        <v>45</v>
      </c>
      <c r="Z32" s="88">
        <f t="shared" ca="1" si="4"/>
        <v>19.123650000000001</v>
      </c>
      <c r="AA32" s="53"/>
    </row>
    <row r="33" spans="1:27" x14ac:dyDescent="0.25">
      <c r="A33" s="53"/>
      <c r="B33" s="115">
        <f t="shared" si="5"/>
        <v>27</v>
      </c>
      <c r="C33" s="148"/>
      <c r="D33" s="152"/>
      <c r="E33" s="115" t="s">
        <v>189</v>
      </c>
      <c r="F33" s="83" t="s">
        <v>0</v>
      </c>
      <c r="G33" s="83" t="s">
        <v>2</v>
      </c>
      <c r="H33" s="83" t="s">
        <v>2</v>
      </c>
      <c r="I33" s="91">
        <f t="shared" si="15"/>
        <v>25</v>
      </c>
      <c r="J33" s="91">
        <f t="shared" si="19"/>
        <v>10</v>
      </c>
      <c r="K33" s="91">
        <f>+$K$9</f>
        <v>5</v>
      </c>
      <c r="L33" s="91">
        <f t="shared" si="8"/>
        <v>40</v>
      </c>
      <c r="M33" s="46">
        <f t="shared" ca="1" si="2"/>
        <v>10.198799999999999</v>
      </c>
      <c r="N33" s="101"/>
      <c r="O33" s="115">
        <f t="shared" si="16"/>
        <v>27</v>
      </c>
      <c r="P33" s="148"/>
      <c r="Q33" s="152"/>
      <c r="R33" s="115" t="s">
        <v>180</v>
      </c>
      <c r="S33" s="83" t="s">
        <v>0</v>
      </c>
      <c r="T33" s="83" t="s">
        <v>2</v>
      </c>
      <c r="U33" s="83" t="s">
        <v>2</v>
      </c>
      <c r="V33" s="91">
        <f t="shared" si="13"/>
        <v>25</v>
      </c>
      <c r="W33" s="91">
        <f t="shared" si="20"/>
        <v>10</v>
      </c>
      <c r="X33" s="91">
        <f>+$X$9</f>
        <v>5</v>
      </c>
      <c r="Y33" s="91">
        <f t="shared" si="1"/>
        <v>40</v>
      </c>
      <c r="Z33" s="88">
        <f t="shared" ca="1" si="4"/>
        <v>16.998799999999999</v>
      </c>
      <c r="AA33" s="53"/>
    </row>
    <row r="34" spans="1:27" x14ac:dyDescent="0.25">
      <c r="A34" s="53"/>
      <c r="B34" s="115">
        <f t="shared" si="5"/>
        <v>28</v>
      </c>
      <c r="C34" s="148"/>
      <c r="D34" s="153"/>
      <c r="E34" s="115" t="s">
        <v>186</v>
      </c>
      <c r="F34" s="83" t="s">
        <v>0</v>
      </c>
      <c r="G34" s="83" t="s">
        <v>2</v>
      </c>
      <c r="H34" s="83" t="s">
        <v>114</v>
      </c>
      <c r="I34" s="91">
        <f t="shared" si="15"/>
        <v>25</v>
      </c>
      <c r="J34" s="91">
        <f t="shared" si="19"/>
        <v>10</v>
      </c>
      <c r="K34" s="91"/>
      <c r="L34" s="91">
        <f t="shared" si="8"/>
        <v>35</v>
      </c>
      <c r="M34" s="46">
        <f t="shared" ca="1" si="2"/>
        <v>8.9239499999999996</v>
      </c>
      <c r="N34" s="101"/>
      <c r="O34" s="115">
        <f t="shared" si="16"/>
        <v>28</v>
      </c>
      <c r="P34" s="148"/>
      <c r="Q34" s="153"/>
      <c r="R34" s="84" t="s">
        <v>181</v>
      </c>
      <c r="S34" s="83" t="s">
        <v>0</v>
      </c>
      <c r="T34" s="83" t="s">
        <v>2</v>
      </c>
      <c r="U34" s="83" t="s">
        <v>114</v>
      </c>
      <c r="V34" s="91">
        <f t="shared" si="13"/>
        <v>25</v>
      </c>
      <c r="W34" s="91">
        <f t="shared" si="20"/>
        <v>10</v>
      </c>
      <c r="X34" s="91"/>
      <c r="Y34" s="91">
        <f t="shared" si="1"/>
        <v>35</v>
      </c>
      <c r="Z34" s="88">
        <f t="shared" ca="1" si="4"/>
        <v>14.873950000000001</v>
      </c>
      <c r="AA34" s="53"/>
    </row>
    <row r="35" spans="1:27" x14ac:dyDescent="0.25">
      <c r="A35" s="53"/>
      <c r="B35" s="115">
        <f t="shared" si="5"/>
        <v>29</v>
      </c>
      <c r="C35" s="148"/>
      <c r="D35" s="151" t="s">
        <v>185</v>
      </c>
      <c r="E35" s="115" t="s">
        <v>187</v>
      </c>
      <c r="F35" s="83" t="s">
        <v>0</v>
      </c>
      <c r="G35" s="83" t="s">
        <v>114</v>
      </c>
      <c r="H35" s="83" t="s">
        <v>1</v>
      </c>
      <c r="I35" s="91">
        <f t="shared" si="15"/>
        <v>25</v>
      </c>
      <c r="J35" s="113"/>
      <c r="K35" s="91">
        <f>+$K$7</f>
        <v>20</v>
      </c>
      <c r="L35" s="91">
        <f t="shared" si="8"/>
        <v>45</v>
      </c>
      <c r="M35" s="46">
        <f t="shared" ca="1" si="2"/>
        <v>11.473649999999999</v>
      </c>
      <c r="N35" s="101"/>
      <c r="O35" s="115">
        <f t="shared" si="16"/>
        <v>29</v>
      </c>
      <c r="P35" s="148"/>
      <c r="Q35" s="160" t="s">
        <v>177</v>
      </c>
      <c r="R35" s="84" t="s">
        <v>178</v>
      </c>
      <c r="S35" s="83" t="s">
        <v>0</v>
      </c>
      <c r="T35" s="83" t="s">
        <v>114</v>
      </c>
      <c r="U35" s="83" t="s">
        <v>1</v>
      </c>
      <c r="V35" s="91">
        <f t="shared" si="13"/>
        <v>25</v>
      </c>
      <c r="W35" s="113"/>
      <c r="X35" s="91">
        <f>+$X$7</f>
        <v>20</v>
      </c>
      <c r="Y35" s="91">
        <f t="shared" si="1"/>
        <v>45</v>
      </c>
      <c r="Z35" s="88">
        <f t="shared" ca="1" si="4"/>
        <v>19.123650000000001</v>
      </c>
      <c r="AA35" s="53"/>
    </row>
    <row r="36" spans="1:27" x14ac:dyDescent="0.25">
      <c r="A36" s="53"/>
      <c r="B36" s="115">
        <f t="shared" si="5"/>
        <v>30</v>
      </c>
      <c r="C36" s="148"/>
      <c r="D36" s="152"/>
      <c r="E36" s="115" t="s">
        <v>188</v>
      </c>
      <c r="F36" s="83" t="s">
        <v>0</v>
      </c>
      <c r="G36" s="114" t="s">
        <v>114</v>
      </c>
      <c r="H36" s="114" t="s">
        <v>0</v>
      </c>
      <c r="I36" s="91">
        <f t="shared" si="15"/>
        <v>25</v>
      </c>
      <c r="J36" s="113"/>
      <c r="K36" s="91">
        <f>+$K$8</f>
        <v>10</v>
      </c>
      <c r="L36" s="91">
        <f t="shared" si="8"/>
        <v>35</v>
      </c>
      <c r="M36" s="46">
        <f t="shared" ca="1" si="2"/>
        <v>8.9239499999999996</v>
      </c>
      <c r="N36" s="101"/>
      <c r="O36" s="115">
        <f t="shared" si="16"/>
        <v>30</v>
      </c>
      <c r="P36" s="148"/>
      <c r="Q36" s="148"/>
      <c r="R36" s="115" t="s">
        <v>179</v>
      </c>
      <c r="S36" s="83" t="s">
        <v>0</v>
      </c>
      <c r="T36" s="114" t="s">
        <v>114</v>
      </c>
      <c r="U36" s="114" t="s">
        <v>0</v>
      </c>
      <c r="V36" s="91">
        <f t="shared" si="13"/>
        <v>25</v>
      </c>
      <c r="W36" s="113"/>
      <c r="X36" s="91">
        <f>+$X$8</f>
        <v>10</v>
      </c>
      <c r="Y36" s="91">
        <f t="shared" si="1"/>
        <v>35</v>
      </c>
      <c r="Z36" s="88">
        <f t="shared" ca="1" si="4"/>
        <v>14.873950000000001</v>
      </c>
      <c r="AA36" s="53"/>
    </row>
    <row r="37" spans="1:27" x14ac:dyDescent="0.25">
      <c r="A37" s="53"/>
      <c r="B37" s="115">
        <f t="shared" si="5"/>
        <v>31</v>
      </c>
      <c r="C37" s="148"/>
      <c r="D37" s="152"/>
      <c r="E37" s="115" t="s">
        <v>189</v>
      </c>
      <c r="F37" s="83" t="s">
        <v>0</v>
      </c>
      <c r="G37" s="83" t="s">
        <v>114</v>
      </c>
      <c r="H37" s="83" t="s">
        <v>2</v>
      </c>
      <c r="I37" s="91">
        <f t="shared" si="15"/>
        <v>25</v>
      </c>
      <c r="J37" s="113"/>
      <c r="K37" s="91">
        <f>+$K$9</f>
        <v>5</v>
      </c>
      <c r="L37" s="91">
        <f t="shared" si="8"/>
        <v>30</v>
      </c>
      <c r="M37" s="46">
        <f t="shared" ca="1" si="2"/>
        <v>7.6490999999999989</v>
      </c>
      <c r="N37" s="101"/>
      <c r="O37" s="115">
        <f t="shared" si="16"/>
        <v>31</v>
      </c>
      <c r="P37" s="148"/>
      <c r="Q37" s="148"/>
      <c r="R37" s="115" t="s">
        <v>180</v>
      </c>
      <c r="S37" s="83" t="s">
        <v>0</v>
      </c>
      <c r="T37" s="83" t="s">
        <v>114</v>
      </c>
      <c r="U37" s="83" t="s">
        <v>2</v>
      </c>
      <c r="V37" s="91">
        <f t="shared" si="13"/>
        <v>25</v>
      </c>
      <c r="W37" s="113"/>
      <c r="X37" s="91">
        <f>+$X$9</f>
        <v>5</v>
      </c>
      <c r="Y37" s="91">
        <f t="shared" si="1"/>
        <v>30</v>
      </c>
      <c r="Z37" s="88">
        <f t="shared" ca="1" si="4"/>
        <v>12.7491</v>
      </c>
      <c r="AA37" s="53"/>
    </row>
    <row r="38" spans="1:27" ht="15.75" thickBot="1" x14ac:dyDescent="0.3">
      <c r="A38" s="53"/>
      <c r="B38" s="86">
        <f t="shared" si="5"/>
        <v>32</v>
      </c>
      <c r="C38" s="149"/>
      <c r="D38" s="155"/>
      <c r="E38" s="86" t="s">
        <v>186</v>
      </c>
      <c r="F38" s="87" t="s">
        <v>0</v>
      </c>
      <c r="G38" s="87" t="s">
        <v>114</v>
      </c>
      <c r="H38" s="87" t="s">
        <v>114</v>
      </c>
      <c r="I38" s="93">
        <f t="shared" si="15"/>
        <v>25</v>
      </c>
      <c r="J38" s="93"/>
      <c r="K38" s="93"/>
      <c r="L38" s="93">
        <f t="shared" si="8"/>
        <v>25</v>
      </c>
      <c r="M38" s="99">
        <f t="shared" ca="1" si="2"/>
        <v>6.3742499999999991</v>
      </c>
      <c r="N38" s="102"/>
      <c r="O38" s="86">
        <f t="shared" si="16"/>
        <v>32</v>
      </c>
      <c r="P38" s="149"/>
      <c r="Q38" s="149"/>
      <c r="R38" s="86" t="s">
        <v>181</v>
      </c>
      <c r="S38" s="87" t="s">
        <v>0</v>
      </c>
      <c r="T38" s="87" t="s">
        <v>114</v>
      </c>
      <c r="U38" s="87" t="s">
        <v>114</v>
      </c>
      <c r="V38" s="93">
        <f t="shared" si="13"/>
        <v>25</v>
      </c>
      <c r="W38" s="93"/>
      <c r="X38" s="93"/>
      <c r="Y38" s="93">
        <f t="shared" si="1"/>
        <v>25</v>
      </c>
      <c r="Z38" s="98">
        <f t="shared" ca="1" si="4"/>
        <v>10.62425</v>
      </c>
      <c r="AA38" s="53"/>
    </row>
    <row r="39" spans="1:27" x14ac:dyDescent="0.25">
      <c r="A39" s="53"/>
      <c r="B39" s="84">
        <f t="shared" si="5"/>
        <v>33</v>
      </c>
      <c r="C39" s="147" t="s">
        <v>169</v>
      </c>
      <c r="D39" s="150" t="s">
        <v>182</v>
      </c>
      <c r="E39" s="84" t="s">
        <v>187</v>
      </c>
      <c r="F39" s="85" t="s">
        <v>2</v>
      </c>
      <c r="G39" s="85" t="s">
        <v>1</v>
      </c>
      <c r="H39" s="85" t="s">
        <v>1</v>
      </c>
      <c r="I39" s="131">
        <v>5</v>
      </c>
      <c r="J39" s="91">
        <f t="shared" ref="J39:J42" si="21">+$J$7</f>
        <v>30</v>
      </c>
      <c r="K39" s="91">
        <f>+$K$7</f>
        <v>20</v>
      </c>
      <c r="L39" s="92">
        <f t="shared" si="8"/>
        <v>55</v>
      </c>
      <c r="M39" s="97">
        <f t="shared" ca="1" si="2"/>
        <v>14.023349999999999</v>
      </c>
      <c r="N39" s="101"/>
      <c r="O39" s="84">
        <f>1+O38</f>
        <v>33</v>
      </c>
      <c r="P39" s="147" t="s">
        <v>117</v>
      </c>
      <c r="Q39" s="154" t="s">
        <v>174</v>
      </c>
      <c r="R39" s="84" t="s">
        <v>178</v>
      </c>
      <c r="S39" s="85" t="s">
        <v>2</v>
      </c>
      <c r="T39" s="85" t="s">
        <v>1</v>
      </c>
      <c r="U39" s="85" t="s">
        <v>1</v>
      </c>
      <c r="V39" s="131">
        <v>5</v>
      </c>
      <c r="W39" s="92">
        <f>+$W$7</f>
        <v>30</v>
      </c>
      <c r="X39" s="92">
        <f>+$X$7</f>
        <v>20</v>
      </c>
      <c r="Y39" s="92">
        <f t="shared" si="1"/>
        <v>55</v>
      </c>
      <c r="Z39" s="96">
        <f t="shared" ca="1" si="4"/>
        <v>23.373350000000002</v>
      </c>
      <c r="AA39" s="53"/>
    </row>
    <row r="40" spans="1:27" x14ac:dyDescent="0.25">
      <c r="A40" s="53"/>
      <c r="B40" s="115">
        <f t="shared" si="5"/>
        <v>34</v>
      </c>
      <c r="C40" s="148"/>
      <c r="D40" s="150"/>
      <c r="E40" s="115" t="s">
        <v>188</v>
      </c>
      <c r="F40" s="83" t="s">
        <v>2</v>
      </c>
      <c r="G40" s="83" t="s">
        <v>1</v>
      </c>
      <c r="H40" s="83" t="s">
        <v>0</v>
      </c>
      <c r="I40" s="91">
        <f>+$I$39</f>
        <v>5</v>
      </c>
      <c r="J40" s="91">
        <f t="shared" si="21"/>
        <v>30</v>
      </c>
      <c r="K40" s="91">
        <f>+$K$8</f>
        <v>10</v>
      </c>
      <c r="L40" s="91">
        <f t="shared" si="8"/>
        <v>45</v>
      </c>
      <c r="M40" s="46">
        <f t="shared" ca="1" si="2"/>
        <v>11.473649999999999</v>
      </c>
      <c r="N40" s="101"/>
      <c r="O40" s="115">
        <f>1+O39</f>
        <v>34</v>
      </c>
      <c r="P40" s="148"/>
      <c r="Q40" s="152"/>
      <c r="R40" s="115" t="s">
        <v>179</v>
      </c>
      <c r="S40" s="83" t="s">
        <v>2</v>
      </c>
      <c r="T40" s="83" t="s">
        <v>1</v>
      </c>
      <c r="U40" s="83" t="s">
        <v>0</v>
      </c>
      <c r="V40" s="91">
        <f t="shared" ref="V40:V54" si="22">+$V$39</f>
        <v>5</v>
      </c>
      <c r="W40" s="92">
        <f t="shared" ref="W40:W42" si="23">+$W$7</f>
        <v>30</v>
      </c>
      <c r="X40" s="91">
        <f>+$X$8</f>
        <v>10</v>
      </c>
      <c r="Y40" s="91">
        <f t="shared" si="1"/>
        <v>45</v>
      </c>
      <c r="Z40" s="88">
        <f t="shared" ca="1" si="4"/>
        <v>19.123650000000001</v>
      </c>
      <c r="AA40" s="53"/>
    </row>
    <row r="41" spans="1:27" x14ac:dyDescent="0.25">
      <c r="A41" s="53"/>
      <c r="B41" s="115">
        <f t="shared" si="5"/>
        <v>35</v>
      </c>
      <c r="C41" s="148"/>
      <c r="D41" s="150"/>
      <c r="E41" s="115" t="s">
        <v>189</v>
      </c>
      <c r="F41" s="83" t="s">
        <v>2</v>
      </c>
      <c r="G41" s="83" t="s">
        <v>1</v>
      </c>
      <c r="H41" s="83" t="s">
        <v>2</v>
      </c>
      <c r="I41" s="91">
        <f t="shared" ref="I41:I54" si="24">+$I$39</f>
        <v>5</v>
      </c>
      <c r="J41" s="91">
        <f t="shared" si="21"/>
        <v>30</v>
      </c>
      <c r="K41" s="91">
        <f>+$K$9</f>
        <v>5</v>
      </c>
      <c r="L41" s="91">
        <f t="shared" si="8"/>
        <v>40</v>
      </c>
      <c r="M41" s="46">
        <f t="shared" ca="1" si="2"/>
        <v>10.198799999999999</v>
      </c>
      <c r="N41" s="101"/>
      <c r="O41" s="115">
        <f>1+O40</f>
        <v>35</v>
      </c>
      <c r="P41" s="148"/>
      <c r="Q41" s="152"/>
      <c r="R41" s="115" t="s">
        <v>180</v>
      </c>
      <c r="S41" s="83" t="s">
        <v>2</v>
      </c>
      <c r="T41" s="83" t="s">
        <v>1</v>
      </c>
      <c r="U41" s="83" t="s">
        <v>2</v>
      </c>
      <c r="V41" s="91">
        <f t="shared" si="22"/>
        <v>5</v>
      </c>
      <c r="W41" s="92">
        <f t="shared" si="23"/>
        <v>30</v>
      </c>
      <c r="X41" s="91">
        <f>+$X$9</f>
        <v>5</v>
      </c>
      <c r="Y41" s="91">
        <f t="shared" si="1"/>
        <v>40</v>
      </c>
      <c r="Z41" s="88">
        <f t="shared" ca="1" si="4"/>
        <v>16.998799999999999</v>
      </c>
      <c r="AA41" s="53"/>
    </row>
    <row r="42" spans="1:27" x14ac:dyDescent="0.25">
      <c r="A42" s="53"/>
      <c r="B42" s="115">
        <f t="shared" si="5"/>
        <v>36</v>
      </c>
      <c r="C42" s="148"/>
      <c r="D42" s="150"/>
      <c r="E42" s="115" t="s">
        <v>186</v>
      </c>
      <c r="F42" s="85" t="s">
        <v>2</v>
      </c>
      <c r="G42" s="83" t="s">
        <v>1</v>
      </c>
      <c r="H42" s="83" t="s">
        <v>114</v>
      </c>
      <c r="I42" s="91">
        <f t="shared" si="24"/>
        <v>5</v>
      </c>
      <c r="J42" s="91">
        <f t="shared" si="21"/>
        <v>30</v>
      </c>
      <c r="K42" s="91"/>
      <c r="L42" s="91">
        <f t="shared" si="8"/>
        <v>35</v>
      </c>
      <c r="M42" s="46">
        <f t="shared" ca="1" si="2"/>
        <v>8.9239499999999996</v>
      </c>
      <c r="N42" s="101"/>
      <c r="O42" s="115">
        <f t="shared" ref="O42:O54" si="25">1+O41</f>
        <v>36</v>
      </c>
      <c r="P42" s="148"/>
      <c r="Q42" s="153"/>
      <c r="R42" s="84" t="s">
        <v>181</v>
      </c>
      <c r="S42" s="85" t="s">
        <v>2</v>
      </c>
      <c r="T42" s="83" t="s">
        <v>1</v>
      </c>
      <c r="U42" s="83" t="s">
        <v>114</v>
      </c>
      <c r="V42" s="91">
        <f t="shared" si="22"/>
        <v>5</v>
      </c>
      <c r="W42" s="92">
        <f t="shared" si="23"/>
        <v>30</v>
      </c>
      <c r="X42" s="91"/>
      <c r="Y42" s="91">
        <f t="shared" si="1"/>
        <v>35</v>
      </c>
      <c r="Z42" s="88">
        <f t="shared" ca="1" si="4"/>
        <v>14.873950000000001</v>
      </c>
      <c r="AA42" s="53"/>
    </row>
    <row r="43" spans="1:27" x14ac:dyDescent="0.25">
      <c r="A43" s="53"/>
      <c r="B43" s="115">
        <f t="shared" si="5"/>
        <v>37</v>
      </c>
      <c r="C43" s="148"/>
      <c r="D43" s="151" t="s">
        <v>183</v>
      </c>
      <c r="E43" s="115" t="s">
        <v>187</v>
      </c>
      <c r="F43" s="83" t="s">
        <v>2</v>
      </c>
      <c r="G43" s="83" t="s">
        <v>0</v>
      </c>
      <c r="H43" s="83" t="s">
        <v>1</v>
      </c>
      <c r="I43" s="91">
        <f t="shared" si="24"/>
        <v>5</v>
      </c>
      <c r="J43" s="91">
        <f t="shared" ref="J43:J46" si="26">+$J$11</f>
        <v>20</v>
      </c>
      <c r="K43" s="91">
        <f>+$K$7</f>
        <v>20</v>
      </c>
      <c r="L43" s="91">
        <f t="shared" si="8"/>
        <v>45</v>
      </c>
      <c r="M43" s="46">
        <f t="shared" ca="1" si="2"/>
        <v>11.473649999999999</v>
      </c>
      <c r="N43" s="101"/>
      <c r="O43" s="115">
        <f t="shared" si="25"/>
        <v>37</v>
      </c>
      <c r="P43" s="148"/>
      <c r="Q43" s="151" t="s">
        <v>175</v>
      </c>
      <c r="R43" s="84" t="s">
        <v>178</v>
      </c>
      <c r="S43" s="83" t="s">
        <v>2</v>
      </c>
      <c r="T43" s="83" t="s">
        <v>0</v>
      </c>
      <c r="U43" s="83" t="s">
        <v>1</v>
      </c>
      <c r="V43" s="91">
        <f t="shared" si="22"/>
        <v>5</v>
      </c>
      <c r="W43" s="91">
        <f>+$W$11</f>
        <v>20</v>
      </c>
      <c r="X43" s="91">
        <f>+$X$7</f>
        <v>20</v>
      </c>
      <c r="Y43" s="91">
        <f t="shared" si="1"/>
        <v>45</v>
      </c>
      <c r="Z43" s="88">
        <f t="shared" ca="1" si="4"/>
        <v>19.123650000000001</v>
      </c>
      <c r="AA43" s="53"/>
    </row>
    <row r="44" spans="1:27" x14ac:dyDescent="0.25">
      <c r="A44" s="53"/>
      <c r="B44" s="115">
        <f t="shared" si="5"/>
        <v>38</v>
      </c>
      <c r="C44" s="148"/>
      <c r="D44" s="152"/>
      <c r="E44" s="115" t="s">
        <v>188</v>
      </c>
      <c r="F44" s="83" t="s">
        <v>2</v>
      </c>
      <c r="G44" s="83" t="s">
        <v>0</v>
      </c>
      <c r="H44" s="83" t="s">
        <v>0</v>
      </c>
      <c r="I44" s="91">
        <f t="shared" si="24"/>
        <v>5</v>
      </c>
      <c r="J44" s="91">
        <f t="shared" si="26"/>
        <v>20</v>
      </c>
      <c r="K44" s="91">
        <f>+$K$8</f>
        <v>10</v>
      </c>
      <c r="L44" s="91">
        <f t="shared" si="8"/>
        <v>35</v>
      </c>
      <c r="M44" s="46">
        <f t="shared" ca="1" si="2"/>
        <v>8.9239499999999996</v>
      </c>
      <c r="N44" s="101"/>
      <c r="O44" s="115">
        <f t="shared" si="25"/>
        <v>38</v>
      </c>
      <c r="P44" s="148"/>
      <c r="Q44" s="152"/>
      <c r="R44" s="115" t="s">
        <v>179</v>
      </c>
      <c r="S44" s="83" t="s">
        <v>2</v>
      </c>
      <c r="T44" s="83" t="s">
        <v>0</v>
      </c>
      <c r="U44" s="83" t="s">
        <v>0</v>
      </c>
      <c r="V44" s="91">
        <f t="shared" si="22"/>
        <v>5</v>
      </c>
      <c r="W44" s="91">
        <f t="shared" ref="W44:W46" si="27">+$W$11</f>
        <v>20</v>
      </c>
      <c r="X44" s="91">
        <f>+$X$8</f>
        <v>10</v>
      </c>
      <c r="Y44" s="91">
        <f t="shared" si="1"/>
        <v>35</v>
      </c>
      <c r="Z44" s="88">
        <f t="shared" ca="1" si="4"/>
        <v>14.873950000000001</v>
      </c>
      <c r="AA44" s="53"/>
    </row>
    <row r="45" spans="1:27" x14ac:dyDescent="0.25">
      <c r="A45" s="53"/>
      <c r="B45" s="115">
        <f t="shared" si="5"/>
        <v>39</v>
      </c>
      <c r="C45" s="148"/>
      <c r="D45" s="152"/>
      <c r="E45" s="115" t="s">
        <v>189</v>
      </c>
      <c r="F45" s="83" t="s">
        <v>2</v>
      </c>
      <c r="G45" s="83" t="s">
        <v>0</v>
      </c>
      <c r="H45" s="83" t="s">
        <v>2</v>
      </c>
      <c r="I45" s="91">
        <f t="shared" si="24"/>
        <v>5</v>
      </c>
      <c r="J45" s="91">
        <f t="shared" si="26"/>
        <v>20</v>
      </c>
      <c r="K45" s="91">
        <f>+$K$9</f>
        <v>5</v>
      </c>
      <c r="L45" s="91">
        <f t="shared" si="8"/>
        <v>30</v>
      </c>
      <c r="M45" s="46">
        <f t="shared" ca="1" si="2"/>
        <v>7.6490999999999989</v>
      </c>
      <c r="N45" s="101"/>
      <c r="O45" s="115">
        <f t="shared" si="25"/>
        <v>39</v>
      </c>
      <c r="P45" s="148"/>
      <c r="Q45" s="152"/>
      <c r="R45" s="115" t="s">
        <v>180</v>
      </c>
      <c r="S45" s="83" t="s">
        <v>2</v>
      </c>
      <c r="T45" s="83" t="s">
        <v>0</v>
      </c>
      <c r="U45" s="83" t="s">
        <v>2</v>
      </c>
      <c r="V45" s="91">
        <f t="shared" si="22"/>
        <v>5</v>
      </c>
      <c r="W45" s="91">
        <f t="shared" si="27"/>
        <v>20</v>
      </c>
      <c r="X45" s="91">
        <f>+$X$9</f>
        <v>5</v>
      </c>
      <c r="Y45" s="91">
        <f t="shared" si="1"/>
        <v>30</v>
      </c>
      <c r="Z45" s="88">
        <f t="shared" ca="1" si="4"/>
        <v>12.7491</v>
      </c>
      <c r="AA45" s="53"/>
    </row>
    <row r="46" spans="1:27" x14ac:dyDescent="0.25">
      <c r="A46" s="53"/>
      <c r="B46" s="115">
        <f t="shared" si="5"/>
        <v>40</v>
      </c>
      <c r="C46" s="148"/>
      <c r="D46" s="153"/>
      <c r="E46" s="115" t="s">
        <v>186</v>
      </c>
      <c r="F46" s="83" t="s">
        <v>2</v>
      </c>
      <c r="G46" s="83" t="s">
        <v>0</v>
      </c>
      <c r="H46" s="83" t="s">
        <v>114</v>
      </c>
      <c r="I46" s="91">
        <f t="shared" si="24"/>
        <v>5</v>
      </c>
      <c r="J46" s="91">
        <f t="shared" si="26"/>
        <v>20</v>
      </c>
      <c r="K46" s="91"/>
      <c r="L46" s="91">
        <f t="shared" si="8"/>
        <v>25</v>
      </c>
      <c r="M46" s="46">
        <f t="shared" ca="1" si="2"/>
        <v>6.3742499999999991</v>
      </c>
      <c r="N46" s="101"/>
      <c r="O46" s="115">
        <f t="shared" si="25"/>
        <v>40</v>
      </c>
      <c r="P46" s="148"/>
      <c r="Q46" s="153"/>
      <c r="R46" s="84" t="s">
        <v>181</v>
      </c>
      <c r="S46" s="83" t="s">
        <v>2</v>
      </c>
      <c r="T46" s="83" t="s">
        <v>0</v>
      </c>
      <c r="U46" s="83" t="s">
        <v>114</v>
      </c>
      <c r="V46" s="91">
        <f t="shared" si="22"/>
        <v>5</v>
      </c>
      <c r="W46" s="91">
        <f t="shared" si="27"/>
        <v>20</v>
      </c>
      <c r="X46" s="91"/>
      <c r="Y46" s="91">
        <f t="shared" si="1"/>
        <v>25</v>
      </c>
      <c r="Z46" s="88">
        <f t="shared" ca="1" si="4"/>
        <v>10.62425</v>
      </c>
      <c r="AA46" s="53"/>
    </row>
    <row r="47" spans="1:27" x14ac:dyDescent="0.25">
      <c r="A47" s="53"/>
      <c r="B47" s="115">
        <f t="shared" si="5"/>
        <v>41</v>
      </c>
      <c r="C47" s="148"/>
      <c r="D47" s="151" t="s">
        <v>184</v>
      </c>
      <c r="E47" s="115" t="s">
        <v>187</v>
      </c>
      <c r="F47" s="83" t="s">
        <v>2</v>
      </c>
      <c r="G47" s="83" t="s">
        <v>2</v>
      </c>
      <c r="H47" s="83" t="s">
        <v>1</v>
      </c>
      <c r="I47" s="91">
        <f t="shared" si="24"/>
        <v>5</v>
      </c>
      <c r="J47" s="91">
        <f t="shared" ref="J47:J50" si="28">+$J$15</f>
        <v>10</v>
      </c>
      <c r="K47" s="91">
        <f>+$K$7</f>
        <v>20</v>
      </c>
      <c r="L47" s="91">
        <f t="shared" si="8"/>
        <v>35</v>
      </c>
      <c r="M47" s="46">
        <f t="shared" ca="1" si="2"/>
        <v>8.9239499999999996</v>
      </c>
      <c r="N47" s="101"/>
      <c r="O47" s="115">
        <f t="shared" si="25"/>
        <v>41</v>
      </c>
      <c r="P47" s="148"/>
      <c r="Q47" s="151" t="s">
        <v>176</v>
      </c>
      <c r="R47" s="84" t="s">
        <v>178</v>
      </c>
      <c r="S47" s="83" t="s">
        <v>2</v>
      </c>
      <c r="T47" s="83" t="s">
        <v>2</v>
      </c>
      <c r="U47" s="83" t="s">
        <v>1</v>
      </c>
      <c r="V47" s="91">
        <f t="shared" si="22"/>
        <v>5</v>
      </c>
      <c r="W47" s="91">
        <f>+$W$15</f>
        <v>10</v>
      </c>
      <c r="X47" s="91">
        <f>+$X$7</f>
        <v>20</v>
      </c>
      <c r="Y47" s="91">
        <f t="shared" si="1"/>
        <v>35</v>
      </c>
      <c r="Z47" s="88">
        <f t="shared" ca="1" si="4"/>
        <v>14.873950000000001</v>
      </c>
      <c r="AA47" s="53"/>
    </row>
    <row r="48" spans="1:27" x14ac:dyDescent="0.25">
      <c r="A48" s="53"/>
      <c r="B48" s="115">
        <f t="shared" si="5"/>
        <v>42</v>
      </c>
      <c r="C48" s="148"/>
      <c r="D48" s="152"/>
      <c r="E48" s="115" t="s">
        <v>188</v>
      </c>
      <c r="F48" s="83" t="s">
        <v>2</v>
      </c>
      <c r="G48" s="83" t="s">
        <v>2</v>
      </c>
      <c r="H48" s="83" t="s">
        <v>0</v>
      </c>
      <c r="I48" s="91">
        <f t="shared" si="24"/>
        <v>5</v>
      </c>
      <c r="J48" s="91">
        <f t="shared" si="28"/>
        <v>10</v>
      </c>
      <c r="K48" s="91">
        <f>+$K$8</f>
        <v>10</v>
      </c>
      <c r="L48" s="91">
        <f t="shared" si="8"/>
        <v>25</v>
      </c>
      <c r="M48" s="46">
        <f t="shared" ca="1" si="2"/>
        <v>6.3742499999999991</v>
      </c>
      <c r="N48" s="101"/>
      <c r="O48" s="115">
        <f t="shared" si="25"/>
        <v>42</v>
      </c>
      <c r="P48" s="148"/>
      <c r="Q48" s="152"/>
      <c r="R48" s="115" t="s">
        <v>179</v>
      </c>
      <c r="S48" s="83" t="s">
        <v>2</v>
      </c>
      <c r="T48" s="83" t="s">
        <v>2</v>
      </c>
      <c r="U48" s="83" t="s">
        <v>0</v>
      </c>
      <c r="V48" s="91">
        <f t="shared" si="22"/>
        <v>5</v>
      </c>
      <c r="W48" s="91">
        <f t="shared" ref="W48:W50" si="29">+$W$15</f>
        <v>10</v>
      </c>
      <c r="X48" s="91">
        <f>+$X$8</f>
        <v>10</v>
      </c>
      <c r="Y48" s="91">
        <f t="shared" si="1"/>
        <v>25</v>
      </c>
      <c r="Z48" s="88">
        <f t="shared" ca="1" si="4"/>
        <v>10.62425</v>
      </c>
      <c r="AA48" s="53"/>
    </row>
    <row r="49" spans="1:27" x14ac:dyDescent="0.25">
      <c r="A49" s="53"/>
      <c r="B49" s="115">
        <f t="shared" si="5"/>
        <v>43</v>
      </c>
      <c r="C49" s="148"/>
      <c r="D49" s="152"/>
      <c r="E49" s="115" t="s">
        <v>189</v>
      </c>
      <c r="F49" s="83" t="s">
        <v>2</v>
      </c>
      <c r="G49" s="83" t="s">
        <v>2</v>
      </c>
      <c r="H49" s="83" t="s">
        <v>2</v>
      </c>
      <c r="I49" s="91">
        <f t="shared" si="24"/>
        <v>5</v>
      </c>
      <c r="J49" s="91">
        <f t="shared" si="28"/>
        <v>10</v>
      </c>
      <c r="K49" s="91">
        <f>+$K$9</f>
        <v>5</v>
      </c>
      <c r="L49" s="91">
        <f t="shared" si="8"/>
        <v>20</v>
      </c>
      <c r="M49" s="46">
        <f t="shared" ca="1" si="2"/>
        <v>5.0993999999999993</v>
      </c>
      <c r="N49" s="101"/>
      <c r="O49" s="115">
        <f t="shared" si="25"/>
        <v>43</v>
      </c>
      <c r="P49" s="148"/>
      <c r="Q49" s="152"/>
      <c r="R49" s="115" t="s">
        <v>180</v>
      </c>
      <c r="S49" s="83" t="s">
        <v>2</v>
      </c>
      <c r="T49" s="83" t="s">
        <v>2</v>
      </c>
      <c r="U49" s="83" t="s">
        <v>2</v>
      </c>
      <c r="V49" s="91">
        <f t="shared" si="22"/>
        <v>5</v>
      </c>
      <c r="W49" s="91">
        <f t="shared" si="29"/>
        <v>10</v>
      </c>
      <c r="X49" s="91">
        <f>+$X$9</f>
        <v>5</v>
      </c>
      <c r="Y49" s="91">
        <f t="shared" si="1"/>
        <v>20</v>
      </c>
      <c r="Z49" s="88">
        <f t="shared" ca="1" si="4"/>
        <v>8.4993999999999996</v>
      </c>
      <c r="AA49" s="53"/>
    </row>
    <row r="50" spans="1:27" x14ac:dyDescent="0.25">
      <c r="A50" s="53"/>
      <c r="B50" s="115">
        <f t="shared" si="5"/>
        <v>44</v>
      </c>
      <c r="C50" s="148"/>
      <c r="D50" s="153"/>
      <c r="E50" s="115" t="s">
        <v>186</v>
      </c>
      <c r="F50" s="83" t="s">
        <v>2</v>
      </c>
      <c r="G50" s="83" t="s">
        <v>2</v>
      </c>
      <c r="H50" s="83" t="s">
        <v>114</v>
      </c>
      <c r="I50" s="91">
        <f t="shared" si="24"/>
        <v>5</v>
      </c>
      <c r="J50" s="91">
        <f t="shared" si="28"/>
        <v>10</v>
      </c>
      <c r="K50" s="91"/>
      <c r="L50" s="91">
        <f t="shared" si="8"/>
        <v>15</v>
      </c>
      <c r="M50" s="46">
        <f t="shared" ca="1" si="2"/>
        <v>3.8245499999999995</v>
      </c>
      <c r="N50" s="101"/>
      <c r="O50" s="115">
        <f t="shared" si="25"/>
        <v>44</v>
      </c>
      <c r="P50" s="148"/>
      <c r="Q50" s="153"/>
      <c r="R50" s="84" t="s">
        <v>181</v>
      </c>
      <c r="S50" s="83" t="s">
        <v>2</v>
      </c>
      <c r="T50" s="83" t="s">
        <v>2</v>
      </c>
      <c r="U50" s="83" t="s">
        <v>114</v>
      </c>
      <c r="V50" s="91">
        <f t="shared" si="22"/>
        <v>5</v>
      </c>
      <c r="W50" s="91">
        <f t="shared" si="29"/>
        <v>10</v>
      </c>
      <c r="X50" s="91"/>
      <c r="Y50" s="91">
        <f t="shared" si="1"/>
        <v>15</v>
      </c>
      <c r="Z50" s="88">
        <f t="shared" ca="1" si="4"/>
        <v>6.3745500000000002</v>
      </c>
      <c r="AA50" s="53"/>
    </row>
    <row r="51" spans="1:27" x14ac:dyDescent="0.25">
      <c r="A51" s="53"/>
      <c r="B51" s="115">
        <f t="shared" si="5"/>
        <v>45</v>
      </c>
      <c r="C51" s="148"/>
      <c r="D51" s="151" t="s">
        <v>185</v>
      </c>
      <c r="E51" s="115" t="s">
        <v>187</v>
      </c>
      <c r="F51" s="83" t="s">
        <v>2</v>
      </c>
      <c r="G51" s="83" t="s">
        <v>114</v>
      </c>
      <c r="H51" s="83" t="s">
        <v>1</v>
      </c>
      <c r="I51" s="91">
        <f t="shared" si="24"/>
        <v>5</v>
      </c>
      <c r="J51" s="113"/>
      <c r="K51" s="91">
        <f>+$K$7</f>
        <v>20</v>
      </c>
      <c r="L51" s="91">
        <f t="shared" si="8"/>
        <v>25</v>
      </c>
      <c r="M51" s="46">
        <f t="shared" ca="1" si="2"/>
        <v>6.3742499999999991</v>
      </c>
      <c r="N51" s="101"/>
      <c r="O51" s="115">
        <f t="shared" si="25"/>
        <v>45</v>
      </c>
      <c r="P51" s="148"/>
      <c r="Q51" s="160" t="s">
        <v>177</v>
      </c>
      <c r="R51" s="84" t="s">
        <v>178</v>
      </c>
      <c r="S51" s="83" t="s">
        <v>2</v>
      </c>
      <c r="T51" s="83" t="s">
        <v>114</v>
      </c>
      <c r="U51" s="83" t="s">
        <v>1</v>
      </c>
      <c r="V51" s="91">
        <f t="shared" si="22"/>
        <v>5</v>
      </c>
      <c r="W51" s="113"/>
      <c r="X51" s="91">
        <f>+$X$7</f>
        <v>20</v>
      </c>
      <c r="Y51" s="91">
        <f t="shared" si="1"/>
        <v>25</v>
      </c>
      <c r="Z51" s="88">
        <f t="shared" ca="1" si="4"/>
        <v>10.62425</v>
      </c>
      <c r="AA51" s="53"/>
    </row>
    <row r="52" spans="1:27" x14ac:dyDescent="0.25">
      <c r="A52" s="53"/>
      <c r="B52" s="115">
        <f t="shared" si="5"/>
        <v>46</v>
      </c>
      <c r="C52" s="148"/>
      <c r="D52" s="152"/>
      <c r="E52" s="115" t="s">
        <v>188</v>
      </c>
      <c r="F52" s="83" t="s">
        <v>2</v>
      </c>
      <c r="G52" s="114" t="s">
        <v>114</v>
      </c>
      <c r="H52" s="114" t="s">
        <v>0</v>
      </c>
      <c r="I52" s="91">
        <f t="shared" si="24"/>
        <v>5</v>
      </c>
      <c r="J52" s="113"/>
      <c r="K52" s="91">
        <f>+$K$8</f>
        <v>10</v>
      </c>
      <c r="L52" s="91">
        <f t="shared" si="8"/>
        <v>15</v>
      </c>
      <c r="M52" s="46">
        <f t="shared" ca="1" si="2"/>
        <v>3.8245499999999995</v>
      </c>
      <c r="N52" s="101"/>
      <c r="O52" s="115">
        <f t="shared" si="25"/>
        <v>46</v>
      </c>
      <c r="P52" s="148"/>
      <c r="Q52" s="148"/>
      <c r="R52" s="115" t="s">
        <v>179</v>
      </c>
      <c r="S52" s="83" t="s">
        <v>2</v>
      </c>
      <c r="T52" s="114" t="s">
        <v>114</v>
      </c>
      <c r="U52" s="114" t="s">
        <v>0</v>
      </c>
      <c r="V52" s="91">
        <f t="shared" si="22"/>
        <v>5</v>
      </c>
      <c r="W52" s="113"/>
      <c r="X52" s="91">
        <f>+$X$8</f>
        <v>10</v>
      </c>
      <c r="Y52" s="91">
        <f t="shared" si="1"/>
        <v>15</v>
      </c>
      <c r="Z52" s="88">
        <f t="shared" ca="1" si="4"/>
        <v>6.3745500000000002</v>
      </c>
      <c r="AA52" s="53"/>
    </row>
    <row r="53" spans="1:27" x14ac:dyDescent="0.25">
      <c r="A53" s="53"/>
      <c r="B53" s="115">
        <f t="shared" si="5"/>
        <v>47</v>
      </c>
      <c r="C53" s="148"/>
      <c r="D53" s="152"/>
      <c r="E53" s="115" t="s">
        <v>189</v>
      </c>
      <c r="F53" s="83" t="s">
        <v>2</v>
      </c>
      <c r="G53" s="83" t="s">
        <v>114</v>
      </c>
      <c r="H53" s="83" t="s">
        <v>2</v>
      </c>
      <c r="I53" s="91">
        <f t="shared" si="24"/>
        <v>5</v>
      </c>
      <c r="J53" s="113"/>
      <c r="K53" s="91">
        <f>+$K$9</f>
        <v>5</v>
      </c>
      <c r="L53" s="91">
        <f t="shared" si="8"/>
        <v>10</v>
      </c>
      <c r="M53" s="46">
        <f t="shared" ca="1" si="2"/>
        <v>2.5496999999999996</v>
      </c>
      <c r="N53" s="101"/>
      <c r="O53" s="115">
        <f t="shared" si="25"/>
        <v>47</v>
      </c>
      <c r="P53" s="148"/>
      <c r="Q53" s="148"/>
      <c r="R53" s="115" t="s">
        <v>180</v>
      </c>
      <c r="S53" s="83" t="s">
        <v>2</v>
      </c>
      <c r="T53" s="83" t="s">
        <v>114</v>
      </c>
      <c r="U53" s="83" t="s">
        <v>2</v>
      </c>
      <c r="V53" s="91">
        <f t="shared" si="22"/>
        <v>5</v>
      </c>
      <c r="W53" s="113"/>
      <c r="X53" s="91">
        <f>+$X$9</f>
        <v>5</v>
      </c>
      <c r="Y53" s="91">
        <f t="shared" si="1"/>
        <v>10</v>
      </c>
      <c r="Z53" s="88">
        <f t="shared" ca="1" si="4"/>
        <v>4.2496999999999998</v>
      </c>
      <c r="AA53" s="53"/>
    </row>
    <row r="54" spans="1:27" ht="15.75" thickBot="1" x14ac:dyDescent="0.3">
      <c r="A54" s="53"/>
      <c r="B54" s="86">
        <f t="shared" si="5"/>
        <v>48</v>
      </c>
      <c r="C54" s="149"/>
      <c r="D54" s="155"/>
      <c r="E54" s="86" t="s">
        <v>186</v>
      </c>
      <c r="F54" s="87" t="s">
        <v>2</v>
      </c>
      <c r="G54" s="87" t="s">
        <v>114</v>
      </c>
      <c r="H54" s="87" t="s">
        <v>114</v>
      </c>
      <c r="I54" s="93">
        <f t="shared" si="24"/>
        <v>5</v>
      </c>
      <c r="J54" s="93"/>
      <c r="K54" s="93"/>
      <c r="L54" s="93">
        <f t="shared" si="8"/>
        <v>5</v>
      </c>
      <c r="M54" s="99">
        <f t="shared" ca="1" si="2"/>
        <v>1.2748499999999998</v>
      </c>
      <c r="N54" s="102"/>
      <c r="O54" s="86">
        <f t="shared" si="25"/>
        <v>48</v>
      </c>
      <c r="P54" s="149"/>
      <c r="Q54" s="149"/>
      <c r="R54" s="86" t="s">
        <v>181</v>
      </c>
      <c r="S54" s="87" t="s">
        <v>2</v>
      </c>
      <c r="T54" s="87" t="s">
        <v>114</v>
      </c>
      <c r="U54" s="87" t="s">
        <v>114</v>
      </c>
      <c r="V54" s="93">
        <f t="shared" si="22"/>
        <v>5</v>
      </c>
      <c r="W54" s="93"/>
      <c r="X54" s="93"/>
      <c r="Y54" s="93">
        <f t="shared" si="1"/>
        <v>5</v>
      </c>
      <c r="Z54" s="98">
        <f t="shared" ca="1" si="4"/>
        <v>2.1248499999999999</v>
      </c>
      <c r="AA54" s="53"/>
    </row>
    <row r="55" spans="1:27" ht="6.75" customHeight="1" thickBot="1" x14ac:dyDescent="0.3">
      <c r="A55" s="53"/>
      <c r="M55" s="62"/>
      <c r="N55" s="53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53"/>
      <c r="AA55" s="53"/>
    </row>
    <row r="56" spans="1:27" x14ac:dyDescent="0.25">
      <c r="A56" s="53"/>
      <c r="B56" s="103" t="s">
        <v>96</v>
      </c>
      <c r="C56" s="105"/>
      <c r="D56" s="105"/>
      <c r="E56" s="105"/>
      <c r="F56" s="105"/>
      <c r="G56" s="105"/>
      <c r="H56" s="105"/>
      <c r="I56" s="105"/>
      <c r="J56" s="105"/>
      <c r="K56" s="105"/>
      <c r="L56" s="106"/>
      <c r="M56" s="62"/>
      <c r="N56" s="53"/>
      <c r="O56" s="103" t="s">
        <v>97</v>
      </c>
      <c r="P56" s="105"/>
      <c r="Q56" s="105"/>
      <c r="R56" s="105"/>
      <c r="S56" s="105"/>
      <c r="T56" s="105"/>
      <c r="U56" s="105"/>
      <c r="V56" s="105"/>
      <c r="W56" s="105"/>
      <c r="X56" s="105"/>
      <c r="Y56" s="106"/>
      <c r="Z56" s="53"/>
      <c r="AA56" s="53"/>
    </row>
    <row r="57" spans="1:27" x14ac:dyDescent="0.25">
      <c r="A57" s="53"/>
      <c r="B57" s="108" t="s">
        <v>95</v>
      </c>
      <c r="C57" s="107"/>
      <c r="D57" s="107"/>
      <c r="E57" s="107"/>
      <c r="F57" s="107"/>
      <c r="G57" s="107"/>
      <c r="H57" s="107"/>
      <c r="I57" s="107"/>
      <c r="J57" s="107"/>
      <c r="K57" s="107"/>
      <c r="L57" s="109"/>
      <c r="M57" s="62"/>
      <c r="N57" s="53"/>
      <c r="O57" s="108" t="s">
        <v>98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9"/>
      <c r="Z57" s="53"/>
      <c r="AA57" s="53"/>
    </row>
    <row r="58" spans="1:27" ht="15.75" thickBot="1" x14ac:dyDescent="0.3">
      <c r="A58" s="53"/>
      <c r="B58" s="104" t="s">
        <v>53</v>
      </c>
      <c r="C58" s="110"/>
      <c r="D58" s="110"/>
      <c r="E58" s="110"/>
      <c r="F58" s="110"/>
      <c r="G58" s="110"/>
      <c r="H58" s="110"/>
      <c r="I58" s="110"/>
      <c r="J58" s="110"/>
      <c r="K58" s="110"/>
      <c r="L58" s="111"/>
      <c r="M58" s="62"/>
      <c r="N58" s="53"/>
      <c r="O58" s="104" t="s">
        <v>52</v>
      </c>
      <c r="P58" s="110"/>
      <c r="Q58" s="110"/>
      <c r="R58" s="110"/>
      <c r="S58" s="110"/>
      <c r="T58" s="110"/>
      <c r="U58" s="110"/>
      <c r="V58" s="110"/>
      <c r="W58" s="110"/>
      <c r="X58" s="110"/>
      <c r="Y58" s="111"/>
      <c r="Z58" s="53"/>
      <c r="AA58" s="53"/>
    </row>
    <row r="59" spans="1:27" x14ac:dyDescent="0.25">
      <c r="A59" s="53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53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53"/>
      <c r="AA59" s="53"/>
    </row>
    <row r="60" spans="1:27" x14ac:dyDescent="0.25">
      <c r="A60" s="53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53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53"/>
      <c r="AA60" s="53"/>
    </row>
    <row r="61" spans="1:27" x14ac:dyDescent="0.25">
      <c r="A61" s="53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53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53"/>
      <c r="AA61" s="53"/>
    </row>
    <row r="62" spans="1:27" x14ac:dyDescent="0.25">
      <c r="A62" s="53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53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53"/>
      <c r="AA62" s="53"/>
    </row>
    <row r="63" spans="1:27" x14ac:dyDescent="0.25">
      <c r="A63" s="53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53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53"/>
      <c r="AA63" s="53"/>
    </row>
    <row r="64" spans="1:27" x14ac:dyDescent="0.25">
      <c r="A64" s="53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53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53"/>
      <c r="AA64" s="53"/>
    </row>
    <row r="65" spans="1:27" x14ac:dyDescent="0.25">
      <c r="A65" s="53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53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53"/>
      <c r="AA65" s="53"/>
    </row>
    <row r="66" spans="1:27" x14ac:dyDescent="0.25">
      <c r="A66" s="53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53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53"/>
      <c r="AA66" s="53"/>
    </row>
    <row r="67" spans="1:27" x14ac:dyDescent="0.25">
      <c r="A67" s="53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53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53"/>
      <c r="AA67" s="53"/>
    </row>
    <row r="68" spans="1:27" x14ac:dyDescent="0.25">
      <c r="A68" s="53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53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53"/>
      <c r="AA68" s="53"/>
    </row>
    <row r="69" spans="1:27" x14ac:dyDescent="0.25">
      <c r="A69" s="53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53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53"/>
      <c r="AA69" s="53"/>
    </row>
    <row r="70" spans="1:27" x14ac:dyDescent="0.25">
      <c r="A70" s="53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53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53"/>
      <c r="AA70" s="53"/>
    </row>
    <row r="71" spans="1:27" x14ac:dyDescent="0.25">
      <c r="A71" s="53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53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53"/>
      <c r="AA71" s="53"/>
    </row>
    <row r="72" spans="1:27" x14ac:dyDescent="0.25">
      <c r="A72" s="53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53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53"/>
      <c r="AA72" s="53"/>
    </row>
    <row r="73" spans="1:27" x14ac:dyDescent="0.25">
      <c r="A73" s="53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53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53"/>
      <c r="AA73" s="53"/>
    </row>
    <row r="74" spans="1:27" x14ac:dyDescent="0.25">
      <c r="A74" s="53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53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53"/>
      <c r="AA74" s="53"/>
    </row>
    <row r="75" spans="1:27" x14ac:dyDescent="0.25">
      <c r="A75" s="53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53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53"/>
      <c r="AA75" s="53"/>
    </row>
    <row r="76" spans="1:27" x14ac:dyDescent="0.25">
      <c r="A76" s="53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53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53"/>
      <c r="AA76" s="53"/>
    </row>
    <row r="77" spans="1:27" x14ac:dyDescent="0.25">
      <c r="A77" s="53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53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53"/>
      <c r="AA77" s="53"/>
    </row>
    <row r="78" spans="1:27" x14ac:dyDescent="0.25">
      <c r="A78" s="53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53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53"/>
      <c r="AA78" s="53"/>
    </row>
    <row r="79" spans="1:27" x14ac:dyDescent="0.25">
      <c r="A79" s="53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53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53"/>
      <c r="AA79" s="53"/>
    </row>
    <row r="80" spans="1:27" x14ac:dyDescent="0.25">
      <c r="A80" s="53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53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53"/>
      <c r="AA80" s="53"/>
    </row>
    <row r="81" spans="1:27" x14ac:dyDescent="0.25">
      <c r="A81" s="53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53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53"/>
      <c r="AA81" s="53"/>
    </row>
    <row r="82" spans="1:27" x14ac:dyDescent="0.25">
      <c r="A82" s="53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53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53"/>
      <c r="AA82" s="53"/>
    </row>
    <row r="83" spans="1:27" x14ac:dyDescent="0.25">
      <c r="A83" s="53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53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53"/>
      <c r="AA83" s="53"/>
    </row>
    <row r="84" spans="1:27" x14ac:dyDescent="0.25">
      <c r="A84" s="53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53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53"/>
      <c r="AA84" s="53"/>
    </row>
    <row r="85" spans="1:27" x14ac:dyDescent="0.25">
      <c r="A85" s="53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53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53"/>
      <c r="AA85" s="53"/>
    </row>
    <row r="86" spans="1:27" x14ac:dyDescent="0.25">
      <c r="A86" s="53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53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53"/>
      <c r="AA86" s="53"/>
    </row>
    <row r="87" spans="1:27" x14ac:dyDescent="0.25">
      <c r="A87" s="53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53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53"/>
      <c r="AA87" s="53"/>
    </row>
    <row r="88" spans="1:27" x14ac:dyDescent="0.25">
      <c r="A88" s="53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53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53"/>
      <c r="AA88" s="53"/>
    </row>
    <row r="89" spans="1:27" x14ac:dyDescent="0.25">
      <c r="A89" s="53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53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53"/>
      <c r="AA89" s="53"/>
    </row>
    <row r="90" spans="1:27" x14ac:dyDescent="0.25">
      <c r="A90" s="53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53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53"/>
      <c r="AA90" s="53"/>
    </row>
    <row r="91" spans="1:27" x14ac:dyDescent="0.25">
      <c r="A91" s="53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53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53"/>
      <c r="AA91" s="53"/>
    </row>
    <row r="92" spans="1:27" x14ac:dyDescent="0.25">
      <c r="A92" s="53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53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53"/>
      <c r="AA92" s="53"/>
    </row>
    <row r="93" spans="1:27" x14ac:dyDescent="0.25">
      <c r="A93" s="53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53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53"/>
      <c r="AA93" s="53"/>
    </row>
    <row r="94" spans="1:27" x14ac:dyDescent="0.25">
      <c r="A94" s="53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53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53"/>
      <c r="AA94" s="53"/>
    </row>
    <row r="95" spans="1:27" x14ac:dyDescent="0.25">
      <c r="A95" s="53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53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53"/>
      <c r="AA95" s="53"/>
    </row>
    <row r="96" spans="1:27" x14ac:dyDescent="0.25">
      <c r="A96" s="53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53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53"/>
      <c r="AA96" s="53"/>
    </row>
    <row r="97" spans="1:27" x14ac:dyDescent="0.25">
      <c r="A97" s="53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53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53"/>
      <c r="AA97" s="53"/>
    </row>
    <row r="98" spans="1:27" x14ac:dyDescent="0.25">
      <c r="A98" s="53"/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53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53"/>
      <c r="AA98" s="53"/>
    </row>
    <row r="99" spans="1:27" x14ac:dyDescent="0.25">
      <c r="A99" s="53"/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53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53"/>
      <c r="AA99" s="53"/>
    </row>
    <row r="100" spans="1:27" x14ac:dyDescent="0.25">
      <c r="A100" s="53"/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53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53"/>
      <c r="AA100" s="53"/>
    </row>
    <row r="101" spans="1:27" x14ac:dyDescent="0.25">
      <c r="A101" s="53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53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53"/>
      <c r="AA101" s="53"/>
    </row>
    <row r="102" spans="1:27" x14ac:dyDescent="0.25">
      <c r="A102" s="53"/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53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53"/>
      <c r="AA102" s="53"/>
    </row>
    <row r="103" spans="1:27" x14ac:dyDescent="0.25">
      <c r="A103" s="53"/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53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53"/>
      <c r="AA103" s="53"/>
    </row>
    <row r="104" spans="1:27" x14ac:dyDescent="0.25">
      <c r="A104" s="53"/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53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53"/>
      <c r="AA104" s="53"/>
    </row>
    <row r="105" spans="1:27" x14ac:dyDescent="0.25">
      <c r="A105" s="53"/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53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53"/>
      <c r="AA105" s="53"/>
    </row>
    <row r="106" spans="1:27" x14ac:dyDescent="0.25">
      <c r="A106" s="53"/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53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53"/>
      <c r="AA106" s="53"/>
    </row>
    <row r="107" spans="1:27" x14ac:dyDescent="0.25">
      <c r="A107" s="53"/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53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53"/>
      <c r="AA107" s="53"/>
    </row>
    <row r="108" spans="1:27" x14ac:dyDescent="0.25">
      <c r="A108" s="53"/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53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53"/>
      <c r="AA108" s="53"/>
    </row>
    <row r="109" spans="1:27" x14ac:dyDescent="0.25">
      <c r="A109" s="53"/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53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53"/>
      <c r="AA109" s="53"/>
    </row>
    <row r="110" spans="1:27" x14ac:dyDescent="0.25">
      <c r="A110" s="53"/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53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53"/>
      <c r="AA110" s="53"/>
    </row>
    <row r="111" spans="1:27" x14ac:dyDescent="0.25">
      <c r="A111" s="53"/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53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53"/>
      <c r="AA111" s="53"/>
    </row>
    <row r="112" spans="1:27" x14ac:dyDescent="0.25">
      <c r="A112" s="53"/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53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53"/>
      <c r="AA112" s="53"/>
    </row>
    <row r="113" spans="1:27" x14ac:dyDescent="0.25">
      <c r="A113" s="53"/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53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53"/>
      <c r="AA113" s="53"/>
    </row>
    <row r="114" spans="1:27" x14ac:dyDescent="0.25">
      <c r="A114" s="53"/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53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53"/>
      <c r="AA114" s="53"/>
    </row>
    <row r="115" spans="1:27" x14ac:dyDescent="0.25">
      <c r="A115" s="53"/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53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53"/>
      <c r="AA115" s="53"/>
    </row>
    <row r="116" spans="1:27" x14ac:dyDescent="0.25">
      <c r="A116" s="53"/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53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53"/>
      <c r="AA116" s="53"/>
    </row>
    <row r="117" spans="1:27" x14ac:dyDescent="0.25">
      <c r="A117" s="53"/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53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53"/>
      <c r="AA117" s="53"/>
    </row>
    <row r="118" spans="1:27" x14ac:dyDescent="0.25">
      <c r="A118" s="53"/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53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53"/>
      <c r="AA118" s="53"/>
    </row>
    <row r="119" spans="1:27" x14ac:dyDescent="0.25">
      <c r="A119" s="53"/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53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53"/>
      <c r="AA119" s="53"/>
    </row>
    <row r="120" spans="1:27" x14ac:dyDescent="0.25">
      <c r="A120" s="53"/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53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53"/>
      <c r="AA120" s="53"/>
    </row>
    <row r="121" spans="1:27" x14ac:dyDescent="0.25">
      <c r="A121" s="53"/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53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53"/>
      <c r="AA121" s="53"/>
    </row>
    <row r="122" spans="1:27" x14ac:dyDescent="0.25">
      <c r="A122" s="53"/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53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53"/>
      <c r="AA122" s="53"/>
    </row>
    <row r="123" spans="1:27" x14ac:dyDescent="0.25">
      <c r="A123" s="53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53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53"/>
      <c r="AA123" s="53"/>
    </row>
    <row r="124" spans="1:27" x14ac:dyDescent="0.25">
      <c r="A124" s="53"/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53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53"/>
      <c r="AA124" s="53"/>
    </row>
    <row r="125" spans="1:27" x14ac:dyDescent="0.25">
      <c r="A125" s="53"/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53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53"/>
      <c r="AA125" s="53"/>
    </row>
    <row r="126" spans="1:27" x14ac:dyDescent="0.25">
      <c r="A126" s="53"/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53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53"/>
      <c r="AA126" s="53"/>
    </row>
    <row r="127" spans="1:27" x14ac:dyDescent="0.25">
      <c r="A127" s="53"/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53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53"/>
      <c r="AA127" s="53"/>
    </row>
    <row r="128" spans="1:27" x14ac:dyDescent="0.25">
      <c r="A128" s="53"/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53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53"/>
      <c r="AA128" s="53"/>
    </row>
    <row r="129" spans="1:27" x14ac:dyDescent="0.25">
      <c r="A129" s="53"/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53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53"/>
      <c r="AA129" s="53"/>
    </row>
    <row r="130" spans="1:27" x14ac:dyDescent="0.25">
      <c r="A130" s="53"/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53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53"/>
      <c r="AA130" s="53"/>
    </row>
    <row r="131" spans="1:27" x14ac:dyDescent="0.25">
      <c r="A131" s="53"/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53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53"/>
      <c r="AA131" s="53"/>
    </row>
    <row r="132" spans="1:27" x14ac:dyDescent="0.25">
      <c r="A132" s="53"/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53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53"/>
      <c r="AA132" s="53"/>
    </row>
    <row r="133" spans="1:27" x14ac:dyDescent="0.25">
      <c r="A133" s="53"/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53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53"/>
      <c r="AA133" s="53"/>
    </row>
    <row r="134" spans="1:27" x14ac:dyDescent="0.25">
      <c r="A134" s="53"/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53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53"/>
      <c r="AA134" s="53"/>
    </row>
    <row r="135" spans="1:27" x14ac:dyDescent="0.25">
      <c r="A135" s="53"/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53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53"/>
      <c r="AA135" s="53"/>
    </row>
    <row r="136" spans="1:27" x14ac:dyDescent="0.25">
      <c r="A136" s="53"/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53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53"/>
      <c r="AA136" s="53"/>
    </row>
    <row r="137" spans="1:27" x14ac:dyDescent="0.25">
      <c r="A137" s="53"/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53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53"/>
      <c r="AA137" s="53"/>
    </row>
    <row r="138" spans="1:27" x14ac:dyDescent="0.25">
      <c r="A138" s="53"/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53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53"/>
      <c r="AA138" s="53"/>
    </row>
    <row r="139" spans="1:27" x14ac:dyDescent="0.25">
      <c r="A139" s="53"/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53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53"/>
      <c r="AA139" s="53"/>
    </row>
    <row r="140" spans="1:27" x14ac:dyDescent="0.25">
      <c r="A140" s="53"/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53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53"/>
      <c r="AA140" s="53"/>
    </row>
    <row r="141" spans="1:27" x14ac:dyDescent="0.25">
      <c r="A141" s="53"/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53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53"/>
      <c r="AA141" s="53"/>
    </row>
    <row r="142" spans="1:27" x14ac:dyDescent="0.25">
      <c r="A142" s="53"/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53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53"/>
      <c r="AA142" s="53"/>
    </row>
    <row r="143" spans="1:27" x14ac:dyDescent="0.25">
      <c r="A143" s="53"/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53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53"/>
      <c r="AA143" s="53"/>
    </row>
    <row r="144" spans="1:27" x14ac:dyDescent="0.25">
      <c r="A144" s="53"/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53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53"/>
      <c r="AA144" s="53"/>
    </row>
    <row r="145" spans="1:27" x14ac:dyDescent="0.25">
      <c r="A145" s="53"/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53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53"/>
      <c r="AA145" s="53"/>
    </row>
    <row r="146" spans="1:27" x14ac:dyDescent="0.25">
      <c r="A146" s="53"/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53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53"/>
      <c r="AA146" s="53"/>
    </row>
    <row r="147" spans="1:27" x14ac:dyDescent="0.25">
      <c r="A147" s="53"/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53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53"/>
      <c r="AA147" s="53"/>
    </row>
    <row r="148" spans="1:27" x14ac:dyDescent="0.25">
      <c r="A148" s="53"/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53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53"/>
      <c r="AA148" s="53"/>
    </row>
    <row r="149" spans="1:27" x14ac:dyDescent="0.25">
      <c r="A149" s="53"/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53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53"/>
      <c r="AA149" s="53"/>
    </row>
    <row r="150" spans="1:27" x14ac:dyDescent="0.25">
      <c r="A150" s="53"/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53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53"/>
      <c r="AA150" s="53"/>
    </row>
    <row r="151" spans="1:27" x14ac:dyDescent="0.25">
      <c r="A151" s="53"/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53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53"/>
      <c r="AA151" s="53"/>
    </row>
    <row r="152" spans="1:27" x14ac:dyDescent="0.25">
      <c r="A152" s="53"/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53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53"/>
      <c r="AA152" s="53"/>
    </row>
    <row r="153" spans="1:27" x14ac:dyDescent="0.25">
      <c r="A153" s="53"/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53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53"/>
      <c r="AA153" s="53"/>
    </row>
    <row r="154" spans="1:27" x14ac:dyDescent="0.25">
      <c r="A154" s="53"/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53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53"/>
      <c r="AA154" s="53"/>
    </row>
    <row r="155" spans="1:27" x14ac:dyDescent="0.25">
      <c r="A155" s="53"/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53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53"/>
      <c r="AA155" s="53"/>
    </row>
    <row r="156" spans="1:27" x14ac:dyDescent="0.25">
      <c r="A156" s="53"/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53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53"/>
      <c r="AA156" s="53"/>
    </row>
    <row r="157" spans="1:27" x14ac:dyDescent="0.25">
      <c r="A157" s="53"/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53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53"/>
      <c r="AA157" s="53"/>
    </row>
    <row r="158" spans="1:27" x14ac:dyDescent="0.25">
      <c r="A158" s="53"/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53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53"/>
      <c r="AA158" s="53"/>
    </row>
    <row r="159" spans="1:27" x14ac:dyDescent="0.25">
      <c r="A159" s="53"/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53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53"/>
      <c r="AA159" s="53"/>
    </row>
    <row r="160" spans="1:27" x14ac:dyDescent="0.25">
      <c r="A160" s="53"/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53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53"/>
      <c r="AA160" s="53"/>
    </row>
    <row r="161" spans="1:27" x14ac:dyDescent="0.25">
      <c r="A161" s="53"/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53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53"/>
      <c r="AA161" s="53"/>
    </row>
    <row r="162" spans="1:27" x14ac:dyDescent="0.25">
      <c r="A162" s="53"/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53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53"/>
      <c r="AA162" s="53"/>
    </row>
    <row r="163" spans="1:27" x14ac:dyDescent="0.25">
      <c r="A163" s="53"/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53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53"/>
      <c r="AA163" s="53"/>
    </row>
    <row r="164" spans="1:27" x14ac:dyDescent="0.25">
      <c r="A164" s="53"/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53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53"/>
      <c r="AA164" s="53"/>
    </row>
    <row r="165" spans="1:27" x14ac:dyDescent="0.25">
      <c r="A165" s="53"/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53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53"/>
      <c r="AA165" s="53"/>
    </row>
    <row r="166" spans="1:27" x14ac:dyDescent="0.25">
      <c r="A166" s="53"/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53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53"/>
      <c r="AA166" s="53"/>
    </row>
    <row r="167" spans="1:27" x14ac:dyDescent="0.25">
      <c r="A167" s="53"/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53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53"/>
      <c r="AA167" s="53"/>
    </row>
    <row r="168" spans="1:27" x14ac:dyDescent="0.25">
      <c r="A168" s="53"/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53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53"/>
      <c r="AA168" s="53"/>
    </row>
    <row r="169" spans="1:27" x14ac:dyDescent="0.25">
      <c r="A169" s="53"/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53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53"/>
      <c r="AA169" s="53"/>
    </row>
    <row r="170" spans="1:27" x14ac:dyDescent="0.25">
      <c r="A170" s="53"/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53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53"/>
      <c r="AA170" s="53"/>
    </row>
    <row r="171" spans="1:27" x14ac:dyDescent="0.25">
      <c r="A171" s="53"/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53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53"/>
      <c r="AA171" s="53"/>
    </row>
    <row r="172" spans="1:27" x14ac:dyDescent="0.25">
      <c r="A172" s="53"/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53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53"/>
      <c r="AA172" s="53"/>
    </row>
    <row r="173" spans="1:27" x14ac:dyDescent="0.25">
      <c r="A173" s="53"/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53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53"/>
      <c r="AA173" s="53"/>
    </row>
    <row r="174" spans="1:27" x14ac:dyDescent="0.25">
      <c r="A174" s="53"/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53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53"/>
      <c r="AA174" s="53"/>
    </row>
    <row r="175" spans="1:27" x14ac:dyDescent="0.25">
      <c r="A175" s="53"/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53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53"/>
      <c r="AA175" s="53"/>
    </row>
    <row r="176" spans="1:27" x14ac:dyDescent="0.25">
      <c r="A176" s="53"/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53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53"/>
      <c r="AA176" s="53"/>
    </row>
    <row r="177" spans="1:27" x14ac:dyDescent="0.25">
      <c r="A177" s="53"/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53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53"/>
      <c r="AA177" s="53"/>
    </row>
    <row r="178" spans="1:27" x14ac:dyDescent="0.25">
      <c r="A178" s="53"/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53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53"/>
      <c r="AA178" s="53"/>
    </row>
    <row r="179" spans="1:27" x14ac:dyDescent="0.25">
      <c r="A179" s="53"/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53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53"/>
      <c r="AA179" s="53"/>
    </row>
    <row r="180" spans="1:27" x14ac:dyDescent="0.25">
      <c r="A180" s="53"/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53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53"/>
      <c r="AA180" s="53"/>
    </row>
    <row r="181" spans="1:27" x14ac:dyDescent="0.25">
      <c r="A181" s="53"/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53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53"/>
      <c r="AA181" s="53"/>
    </row>
    <row r="182" spans="1:27" x14ac:dyDescent="0.25">
      <c r="A182" s="53"/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53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53"/>
      <c r="AA182" s="53"/>
    </row>
    <row r="183" spans="1:27" x14ac:dyDescent="0.25">
      <c r="A183" s="53"/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53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53"/>
      <c r="AA183" s="53"/>
    </row>
    <row r="184" spans="1:27" x14ac:dyDescent="0.25">
      <c r="A184" s="53"/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53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53"/>
      <c r="AA184" s="53"/>
    </row>
    <row r="185" spans="1:27" x14ac:dyDescent="0.25">
      <c r="A185" s="53"/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53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53"/>
      <c r="AA185" s="53"/>
    </row>
    <row r="186" spans="1:27" x14ac:dyDescent="0.25">
      <c r="A186" s="53"/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53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53"/>
      <c r="AA186" s="53"/>
    </row>
    <row r="187" spans="1:27" x14ac:dyDescent="0.25">
      <c r="A187" s="53"/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53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53"/>
      <c r="AA187" s="53"/>
    </row>
    <row r="188" spans="1:27" x14ac:dyDescent="0.25">
      <c r="A188" s="53"/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53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53"/>
      <c r="AA188" s="53"/>
    </row>
    <row r="189" spans="1:27" x14ac:dyDescent="0.25">
      <c r="A189" s="53"/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53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53"/>
      <c r="AA189" s="53"/>
    </row>
    <row r="190" spans="1:27" x14ac:dyDescent="0.25">
      <c r="A190" s="53"/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53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53"/>
      <c r="AA190" s="53"/>
    </row>
    <row r="191" spans="1:27" x14ac:dyDescent="0.25">
      <c r="A191" s="53"/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53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53"/>
      <c r="AA191" s="53"/>
    </row>
    <row r="192" spans="1:27" x14ac:dyDescent="0.25">
      <c r="A192" s="53"/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53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53"/>
      <c r="AA192" s="53"/>
    </row>
    <row r="193" spans="1:27" x14ac:dyDescent="0.25">
      <c r="A193" s="53"/>
      <c r="B193" s="62"/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53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53"/>
      <c r="AA193" s="53"/>
    </row>
    <row r="194" spans="1:27" x14ac:dyDescent="0.25">
      <c r="A194" s="53"/>
      <c r="B194" s="62"/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53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53"/>
      <c r="AA194" s="53"/>
    </row>
    <row r="195" spans="1:27" x14ac:dyDescent="0.25">
      <c r="A195" s="53"/>
      <c r="B195" s="62"/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53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53"/>
      <c r="AA195" s="53"/>
    </row>
    <row r="196" spans="1:27" x14ac:dyDescent="0.25">
      <c r="A196" s="53"/>
      <c r="B196" s="62"/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53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53"/>
      <c r="AA196" s="53"/>
    </row>
    <row r="197" spans="1:27" x14ac:dyDescent="0.25">
      <c r="A197" s="53"/>
      <c r="B197" s="62"/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53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53"/>
      <c r="AA197" s="53"/>
    </row>
    <row r="198" spans="1:27" x14ac:dyDescent="0.25">
      <c r="A198" s="53"/>
      <c r="B198" s="62"/>
      <c r="C198" s="62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53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53"/>
      <c r="AA198" s="53"/>
    </row>
    <row r="199" spans="1:27" x14ac:dyDescent="0.25">
      <c r="A199" s="53"/>
      <c r="B199" s="62"/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53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53"/>
      <c r="AA199" s="53"/>
    </row>
    <row r="200" spans="1:27" x14ac:dyDescent="0.25">
      <c r="A200" s="53"/>
      <c r="B200" s="62"/>
      <c r="C200" s="62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53"/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53"/>
      <c r="AA200" s="53"/>
    </row>
    <row r="201" spans="1:27" x14ac:dyDescent="0.25">
      <c r="A201" s="53"/>
      <c r="B201" s="62"/>
      <c r="C201" s="62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53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53"/>
      <c r="AA201" s="53"/>
    </row>
    <row r="202" spans="1:27" x14ac:dyDescent="0.25">
      <c r="A202" s="53"/>
      <c r="B202" s="62"/>
      <c r="C202" s="62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53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53"/>
      <c r="AA202" s="53"/>
    </row>
    <row r="203" spans="1:27" x14ac:dyDescent="0.25">
      <c r="A203" s="53"/>
      <c r="B203" s="62"/>
      <c r="C203" s="62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53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53"/>
      <c r="AA203" s="53"/>
    </row>
    <row r="204" spans="1:27" x14ac:dyDescent="0.25">
      <c r="A204" s="53"/>
      <c r="B204" s="62"/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53"/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53"/>
      <c r="AA204" s="53"/>
    </row>
    <row r="205" spans="1:27" x14ac:dyDescent="0.25">
      <c r="A205" s="53"/>
      <c r="B205" s="62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53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53"/>
      <c r="AA205" s="53"/>
    </row>
    <row r="206" spans="1:27" x14ac:dyDescent="0.25">
      <c r="A206" s="53"/>
      <c r="B206" s="62"/>
      <c r="C206" s="62"/>
      <c r="D206" s="62"/>
      <c r="E206" s="62"/>
      <c r="F206" s="62"/>
      <c r="G206" s="62"/>
      <c r="H206" s="62"/>
      <c r="I206" s="62"/>
      <c r="J206" s="62"/>
      <c r="K206" s="62"/>
      <c r="L206" s="62"/>
      <c r="M206" s="62"/>
      <c r="N206" s="53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53"/>
      <c r="AA206" s="53"/>
    </row>
    <row r="207" spans="1:27" x14ac:dyDescent="0.25">
      <c r="A207" s="53"/>
      <c r="B207" s="62"/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53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53"/>
      <c r="AA207" s="53"/>
    </row>
    <row r="208" spans="1:27" x14ac:dyDescent="0.25">
      <c r="A208" s="53"/>
      <c r="B208" s="62"/>
      <c r="C208" s="62"/>
      <c r="D208" s="62"/>
      <c r="E208" s="62"/>
      <c r="F208" s="62"/>
      <c r="G208" s="62"/>
      <c r="H208" s="62"/>
      <c r="I208" s="62"/>
      <c r="J208" s="62"/>
      <c r="K208" s="62"/>
      <c r="L208" s="62"/>
      <c r="M208" s="62"/>
      <c r="N208" s="53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53"/>
      <c r="AA208" s="53"/>
    </row>
    <row r="209" spans="1:27" x14ac:dyDescent="0.25">
      <c r="A209" s="53"/>
      <c r="B209" s="62"/>
      <c r="C209" s="62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53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53"/>
      <c r="AA209" s="53"/>
    </row>
    <row r="210" spans="1:27" x14ac:dyDescent="0.25">
      <c r="A210" s="53"/>
      <c r="B210" s="62"/>
      <c r="C210" s="62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53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53"/>
      <c r="AA210" s="53"/>
    </row>
    <row r="211" spans="1:27" x14ac:dyDescent="0.25">
      <c r="A211" s="53"/>
      <c r="B211" s="62"/>
      <c r="C211" s="62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53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53"/>
      <c r="AA211" s="53"/>
    </row>
    <row r="212" spans="1:27" x14ac:dyDescent="0.25">
      <c r="A212" s="53"/>
      <c r="B212" s="62"/>
      <c r="C212" s="62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53"/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53"/>
      <c r="AA212" s="53"/>
    </row>
    <row r="213" spans="1:27" x14ac:dyDescent="0.25">
      <c r="A213" s="53"/>
      <c r="B213" s="62"/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53"/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53"/>
      <c r="AA213" s="53"/>
    </row>
    <row r="214" spans="1:27" x14ac:dyDescent="0.25">
      <c r="A214" s="53"/>
      <c r="B214" s="62"/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53"/>
      <c r="O214" s="62"/>
      <c r="P214" s="62"/>
      <c r="Q214" s="62"/>
      <c r="R214" s="62"/>
      <c r="S214" s="62"/>
      <c r="T214" s="62"/>
      <c r="U214" s="62"/>
      <c r="V214" s="62"/>
      <c r="W214" s="62"/>
      <c r="X214" s="62"/>
      <c r="Y214" s="62"/>
      <c r="Z214" s="53"/>
      <c r="AA214" s="53"/>
    </row>
    <row r="215" spans="1:27" x14ac:dyDescent="0.25">
      <c r="A215" s="53"/>
      <c r="B215" s="62"/>
      <c r="C215" s="62"/>
      <c r="D215" s="62"/>
      <c r="E215" s="62"/>
      <c r="F215" s="62"/>
      <c r="G215" s="62"/>
      <c r="H215" s="62"/>
      <c r="I215" s="62"/>
      <c r="J215" s="62"/>
      <c r="K215" s="62"/>
      <c r="L215" s="62"/>
      <c r="M215" s="62"/>
      <c r="N215" s="53"/>
      <c r="O215" s="62"/>
      <c r="P215" s="62"/>
      <c r="Q215" s="62"/>
      <c r="R215" s="62"/>
      <c r="S215" s="62"/>
      <c r="T215" s="62"/>
      <c r="U215" s="62"/>
      <c r="V215" s="62"/>
      <c r="W215" s="62"/>
      <c r="X215" s="62"/>
      <c r="Y215" s="62"/>
      <c r="Z215" s="53"/>
      <c r="AA215" s="53"/>
    </row>
    <row r="216" spans="1:27" x14ac:dyDescent="0.25">
      <c r="A216" s="53"/>
      <c r="B216" s="62"/>
      <c r="C216" s="62"/>
      <c r="D216" s="62"/>
      <c r="E216" s="62"/>
      <c r="F216" s="62"/>
      <c r="G216" s="62"/>
      <c r="H216" s="62"/>
      <c r="I216" s="62"/>
      <c r="J216" s="62"/>
      <c r="K216" s="62"/>
      <c r="L216" s="62"/>
      <c r="M216" s="62"/>
      <c r="N216" s="53"/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53"/>
      <c r="AA216" s="53"/>
    </row>
    <row r="217" spans="1:27" x14ac:dyDescent="0.25">
      <c r="A217" s="53"/>
      <c r="B217" s="62"/>
      <c r="C217" s="62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53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53"/>
      <c r="AA217" s="53"/>
    </row>
    <row r="218" spans="1:27" x14ac:dyDescent="0.25">
      <c r="A218" s="53"/>
      <c r="B218" s="62"/>
      <c r="C218" s="62"/>
      <c r="D218" s="62"/>
      <c r="E218" s="62"/>
      <c r="F218" s="62"/>
      <c r="G218" s="62"/>
      <c r="H218" s="62"/>
      <c r="I218" s="62"/>
      <c r="J218" s="62"/>
      <c r="K218" s="62"/>
      <c r="L218" s="62"/>
      <c r="M218" s="62"/>
      <c r="N218" s="53"/>
      <c r="O218" s="62"/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53"/>
      <c r="AA218" s="53"/>
    </row>
    <row r="219" spans="1:27" x14ac:dyDescent="0.25">
      <c r="A219" s="53"/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53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53"/>
      <c r="AA219" s="53"/>
    </row>
    <row r="220" spans="1:27" x14ac:dyDescent="0.25">
      <c r="A220" s="53"/>
      <c r="B220" s="62"/>
      <c r="C220" s="62"/>
      <c r="D220" s="62"/>
      <c r="E220" s="62"/>
      <c r="F220" s="62"/>
      <c r="G220" s="62"/>
      <c r="H220" s="62"/>
      <c r="I220" s="62"/>
      <c r="J220" s="62"/>
      <c r="K220" s="62"/>
      <c r="L220" s="62"/>
      <c r="M220" s="62"/>
      <c r="N220" s="53"/>
      <c r="O220" s="62"/>
      <c r="P220" s="62"/>
      <c r="Q220" s="62"/>
      <c r="R220" s="62"/>
      <c r="S220" s="62"/>
      <c r="T220" s="62"/>
      <c r="U220" s="62"/>
      <c r="V220" s="62"/>
      <c r="W220" s="62"/>
      <c r="X220" s="62"/>
      <c r="Y220" s="62"/>
      <c r="Z220" s="53"/>
      <c r="AA220" s="53"/>
    </row>
    <row r="221" spans="1:27" x14ac:dyDescent="0.25">
      <c r="A221" s="53"/>
      <c r="B221" s="62"/>
      <c r="C221" s="62"/>
      <c r="D221" s="62"/>
      <c r="E221" s="62"/>
      <c r="F221" s="62"/>
      <c r="G221" s="62"/>
      <c r="H221" s="62"/>
      <c r="I221" s="62"/>
      <c r="J221" s="62"/>
      <c r="K221" s="62"/>
      <c r="L221" s="62"/>
      <c r="M221" s="62"/>
      <c r="N221" s="53"/>
      <c r="O221" s="62"/>
      <c r="P221" s="62"/>
      <c r="Q221" s="62"/>
      <c r="R221" s="62"/>
      <c r="S221" s="62"/>
      <c r="T221" s="62"/>
      <c r="U221" s="62"/>
      <c r="V221" s="62"/>
      <c r="W221" s="62"/>
      <c r="X221" s="62"/>
      <c r="Y221" s="62"/>
      <c r="Z221" s="53"/>
      <c r="AA221" s="53"/>
    </row>
    <row r="222" spans="1:27" x14ac:dyDescent="0.25">
      <c r="A222" s="53"/>
      <c r="B222" s="62"/>
      <c r="C222" s="62"/>
      <c r="D222" s="62"/>
      <c r="E222" s="62"/>
      <c r="F222" s="62"/>
      <c r="G222" s="62"/>
      <c r="H222" s="62"/>
      <c r="I222" s="62"/>
      <c r="J222" s="62"/>
      <c r="K222" s="62"/>
      <c r="L222" s="62"/>
      <c r="M222" s="62"/>
      <c r="N222" s="53"/>
      <c r="O222" s="62"/>
      <c r="P222" s="62"/>
      <c r="Q222" s="62"/>
      <c r="R222" s="62"/>
      <c r="S222" s="62"/>
      <c r="T222" s="62"/>
      <c r="U222" s="62"/>
      <c r="V222" s="62"/>
      <c r="W222" s="62"/>
      <c r="X222" s="62"/>
      <c r="Y222" s="62"/>
      <c r="Z222" s="53"/>
      <c r="AA222" s="53"/>
    </row>
    <row r="223" spans="1:27" x14ac:dyDescent="0.25">
      <c r="A223" s="53"/>
      <c r="B223" s="62"/>
      <c r="C223" s="62"/>
      <c r="D223" s="62"/>
      <c r="E223" s="62"/>
      <c r="F223" s="62"/>
      <c r="G223" s="62"/>
      <c r="H223" s="62"/>
      <c r="I223" s="62"/>
      <c r="J223" s="62"/>
      <c r="K223" s="62"/>
      <c r="L223" s="62"/>
      <c r="M223" s="62"/>
      <c r="N223" s="53"/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53"/>
      <c r="AA223" s="53"/>
    </row>
    <row r="224" spans="1:27" x14ac:dyDescent="0.25">
      <c r="A224" s="53"/>
      <c r="B224" s="62"/>
      <c r="C224" s="62"/>
      <c r="D224" s="62"/>
      <c r="E224" s="62"/>
      <c r="F224" s="62"/>
      <c r="G224" s="62"/>
      <c r="H224" s="62"/>
      <c r="I224" s="62"/>
      <c r="J224" s="62"/>
      <c r="K224" s="62"/>
      <c r="L224" s="62"/>
      <c r="M224" s="62"/>
      <c r="N224" s="53"/>
      <c r="O224" s="62"/>
      <c r="P224" s="62"/>
      <c r="Q224" s="62"/>
      <c r="R224" s="62"/>
      <c r="S224" s="62"/>
      <c r="T224" s="62"/>
      <c r="U224" s="62"/>
      <c r="V224" s="62"/>
      <c r="W224" s="62"/>
      <c r="X224" s="62"/>
      <c r="Y224" s="62"/>
      <c r="Z224" s="53"/>
      <c r="AA224" s="53"/>
    </row>
    <row r="225" spans="1:27" x14ac:dyDescent="0.25">
      <c r="A225" s="53"/>
      <c r="B225" s="62"/>
      <c r="C225" s="62"/>
      <c r="D225" s="62"/>
      <c r="E225" s="62"/>
      <c r="F225" s="62"/>
      <c r="G225" s="62"/>
      <c r="H225" s="62"/>
      <c r="I225" s="62"/>
      <c r="J225" s="62"/>
      <c r="K225" s="62"/>
      <c r="L225" s="62"/>
      <c r="M225" s="62"/>
      <c r="N225" s="53"/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53"/>
      <c r="AA225" s="53"/>
    </row>
    <row r="226" spans="1:27" x14ac:dyDescent="0.25">
      <c r="A226" s="53"/>
      <c r="B226" s="62"/>
      <c r="C226" s="62"/>
      <c r="D226" s="62"/>
      <c r="E226" s="62"/>
      <c r="F226" s="62"/>
      <c r="G226" s="62"/>
      <c r="H226" s="62"/>
      <c r="I226" s="62"/>
      <c r="J226" s="62"/>
      <c r="K226" s="62"/>
      <c r="L226" s="62"/>
      <c r="M226" s="62"/>
      <c r="N226" s="53"/>
      <c r="O226" s="62"/>
      <c r="P226" s="62"/>
      <c r="Q226" s="62"/>
      <c r="R226" s="62"/>
      <c r="S226" s="62"/>
      <c r="T226" s="62"/>
      <c r="U226" s="62"/>
      <c r="V226" s="62"/>
      <c r="W226" s="62"/>
      <c r="X226" s="62"/>
      <c r="Y226" s="62"/>
      <c r="Z226" s="53"/>
      <c r="AA226" s="53"/>
    </row>
    <row r="227" spans="1:27" x14ac:dyDescent="0.25">
      <c r="A227" s="53"/>
      <c r="B227" s="62"/>
      <c r="C227" s="62"/>
      <c r="D227" s="62"/>
      <c r="E227" s="62"/>
      <c r="F227" s="62"/>
      <c r="G227" s="62"/>
      <c r="H227" s="62"/>
      <c r="I227" s="62"/>
      <c r="J227" s="62"/>
      <c r="K227" s="62"/>
      <c r="L227" s="62"/>
      <c r="M227" s="62"/>
      <c r="N227" s="53"/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53"/>
      <c r="AA227" s="53"/>
    </row>
    <row r="228" spans="1:27" x14ac:dyDescent="0.25">
      <c r="A228" s="53"/>
      <c r="B228" s="62"/>
      <c r="C228" s="62"/>
      <c r="D228" s="62"/>
      <c r="E228" s="62"/>
      <c r="F228" s="62"/>
      <c r="G228" s="62"/>
      <c r="H228" s="62"/>
      <c r="I228" s="62"/>
      <c r="J228" s="62"/>
      <c r="K228" s="62"/>
      <c r="L228" s="62"/>
      <c r="M228" s="62"/>
      <c r="N228" s="53"/>
      <c r="O228" s="62"/>
      <c r="P228" s="62"/>
      <c r="Q228" s="62"/>
      <c r="R228" s="62"/>
      <c r="S228" s="62"/>
      <c r="T228" s="62"/>
      <c r="U228" s="62"/>
      <c r="V228" s="62"/>
      <c r="W228" s="62"/>
      <c r="X228" s="62"/>
      <c r="Y228" s="62"/>
      <c r="Z228" s="53"/>
      <c r="AA228" s="53"/>
    </row>
    <row r="229" spans="1:27" x14ac:dyDescent="0.25">
      <c r="A229" s="53"/>
      <c r="B229" s="62"/>
      <c r="C229" s="62"/>
      <c r="D229" s="62"/>
      <c r="E229" s="62"/>
      <c r="F229" s="62"/>
      <c r="G229" s="62"/>
      <c r="H229" s="62"/>
      <c r="I229" s="62"/>
      <c r="J229" s="62"/>
      <c r="K229" s="62"/>
      <c r="L229" s="62"/>
      <c r="M229" s="62"/>
      <c r="N229" s="53"/>
      <c r="O229" s="62"/>
      <c r="P229" s="62"/>
      <c r="Q229" s="62"/>
      <c r="R229" s="62"/>
      <c r="S229" s="62"/>
      <c r="T229" s="62"/>
      <c r="U229" s="62"/>
      <c r="V229" s="62"/>
      <c r="W229" s="62"/>
      <c r="X229" s="62"/>
      <c r="Y229" s="62"/>
      <c r="Z229" s="53"/>
      <c r="AA229" s="53"/>
    </row>
    <row r="230" spans="1:27" x14ac:dyDescent="0.25">
      <c r="A230" s="53"/>
      <c r="B230" s="62"/>
      <c r="C230" s="62"/>
      <c r="D230" s="62"/>
      <c r="E230" s="62"/>
      <c r="F230" s="62"/>
      <c r="G230" s="62"/>
      <c r="H230" s="62"/>
      <c r="I230" s="62"/>
      <c r="J230" s="62"/>
      <c r="K230" s="62"/>
      <c r="L230" s="62"/>
      <c r="M230" s="62"/>
      <c r="N230" s="53"/>
      <c r="O230" s="62"/>
      <c r="P230" s="62"/>
      <c r="Q230" s="62"/>
      <c r="R230" s="62"/>
      <c r="S230" s="62"/>
      <c r="T230" s="62"/>
      <c r="U230" s="62"/>
      <c r="V230" s="62"/>
      <c r="W230" s="62"/>
      <c r="X230" s="62"/>
      <c r="Y230" s="62"/>
      <c r="Z230" s="53"/>
      <c r="AA230" s="53"/>
    </row>
    <row r="231" spans="1:27" x14ac:dyDescent="0.25">
      <c r="A231" s="53"/>
      <c r="B231" s="62"/>
      <c r="C231" s="62"/>
      <c r="D231" s="62"/>
      <c r="E231" s="62"/>
      <c r="F231" s="62"/>
      <c r="G231" s="62"/>
      <c r="H231" s="62"/>
      <c r="I231" s="62"/>
      <c r="J231" s="62"/>
      <c r="K231" s="62"/>
      <c r="L231" s="62"/>
      <c r="M231" s="62"/>
      <c r="N231" s="53"/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53"/>
      <c r="AA231" s="53"/>
    </row>
    <row r="232" spans="1:27" x14ac:dyDescent="0.25">
      <c r="A232" s="53"/>
      <c r="B232" s="62"/>
      <c r="C232" s="62"/>
      <c r="D232" s="62"/>
      <c r="E232" s="62"/>
      <c r="F232" s="62"/>
      <c r="G232" s="62"/>
      <c r="H232" s="62"/>
      <c r="I232" s="62"/>
      <c r="J232" s="62"/>
      <c r="K232" s="62"/>
      <c r="L232" s="62"/>
      <c r="M232" s="62"/>
      <c r="N232" s="53"/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53"/>
      <c r="AA232" s="53"/>
    </row>
    <row r="233" spans="1:27" x14ac:dyDescent="0.25">
      <c r="A233" s="53"/>
      <c r="B233" s="62"/>
      <c r="C233" s="62"/>
      <c r="D233" s="62"/>
      <c r="E233" s="62"/>
      <c r="F233" s="62"/>
      <c r="G233" s="62"/>
      <c r="H233" s="62"/>
      <c r="I233" s="62"/>
      <c r="J233" s="62"/>
      <c r="K233" s="62"/>
      <c r="L233" s="62"/>
      <c r="M233" s="62"/>
      <c r="N233" s="53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53"/>
      <c r="AA233" s="53"/>
    </row>
    <row r="234" spans="1:27" x14ac:dyDescent="0.25">
      <c r="A234" s="53"/>
      <c r="B234" s="62"/>
      <c r="C234" s="62"/>
      <c r="D234" s="62"/>
      <c r="E234" s="62"/>
      <c r="F234" s="62"/>
      <c r="G234" s="62"/>
      <c r="H234" s="62"/>
      <c r="I234" s="62"/>
      <c r="J234" s="62"/>
      <c r="K234" s="62"/>
      <c r="L234" s="62"/>
      <c r="M234" s="62"/>
      <c r="N234" s="53"/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53"/>
      <c r="AA234" s="53"/>
    </row>
    <row r="235" spans="1:27" x14ac:dyDescent="0.25">
      <c r="A235" s="53"/>
      <c r="B235" s="62"/>
      <c r="C235" s="62"/>
      <c r="D235" s="62"/>
      <c r="E235" s="62"/>
      <c r="F235" s="62"/>
      <c r="G235" s="62"/>
      <c r="H235" s="62"/>
      <c r="I235" s="62"/>
      <c r="J235" s="62"/>
      <c r="K235" s="62"/>
      <c r="L235" s="62"/>
      <c r="M235" s="62"/>
      <c r="N235" s="53"/>
      <c r="O235" s="62"/>
      <c r="P235" s="62"/>
      <c r="Q235" s="62"/>
      <c r="R235" s="62"/>
      <c r="S235" s="62"/>
      <c r="T235" s="62"/>
      <c r="U235" s="62"/>
      <c r="V235" s="62"/>
      <c r="W235" s="62"/>
      <c r="X235" s="62"/>
      <c r="Y235" s="62"/>
      <c r="Z235" s="53"/>
      <c r="AA235" s="53"/>
    </row>
    <row r="236" spans="1:27" x14ac:dyDescent="0.25">
      <c r="A236" s="53"/>
      <c r="B236" s="62"/>
      <c r="C236" s="62"/>
      <c r="D236" s="62"/>
      <c r="E236" s="62"/>
      <c r="F236" s="62"/>
      <c r="G236" s="62"/>
      <c r="H236" s="62"/>
      <c r="I236" s="62"/>
      <c r="J236" s="62"/>
      <c r="K236" s="62"/>
      <c r="L236" s="62"/>
      <c r="M236" s="62"/>
      <c r="N236" s="53"/>
      <c r="O236" s="62"/>
      <c r="P236" s="62"/>
      <c r="Q236" s="62"/>
      <c r="R236" s="62"/>
      <c r="S236" s="62"/>
      <c r="T236" s="62"/>
      <c r="U236" s="62"/>
      <c r="V236" s="62"/>
      <c r="W236" s="62"/>
      <c r="X236" s="62"/>
      <c r="Y236" s="62"/>
      <c r="Z236" s="53"/>
      <c r="AA236" s="53"/>
    </row>
    <row r="237" spans="1:27" x14ac:dyDescent="0.25">
      <c r="A237" s="53"/>
      <c r="B237" s="62"/>
      <c r="C237" s="62"/>
      <c r="D237" s="62"/>
      <c r="E237" s="62"/>
      <c r="F237" s="62"/>
      <c r="G237" s="62"/>
      <c r="H237" s="62"/>
      <c r="I237" s="62"/>
      <c r="J237" s="62"/>
      <c r="K237" s="62"/>
      <c r="L237" s="62"/>
      <c r="M237" s="62"/>
      <c r="N237" s="53"/>
      <c r="O237" s="62"/>
      <c r="P237" s="62"/>
      <c r="Q237" s="62"/>
      <c r="R237" s="62"/>
      <c r="S237" s="62"/>
      <c r="T237" s="62"/>
      <c r="U237" s="62"/>
      <c r="V237" s="62"/>
      <c r="W237" s="62"/>
      <c r="X237" s="62"/>
      <c r="Y237" s="62"/>
      <c r="Z237" s="53"/>
      <c r="AA237" s="53"/>
    </row>
    <row r="238" spans="1:27" x14ac:dyDescent="0.25">
      <c r="A238" s="53"/>
      <c r="B238" s="62"/>
      <c r="C238" s="62"/>
      <c r="D238" s="62"/>
      <c r="E238" s="62"/>
      <c r="F238" s="62"/>
      <c r="G238" s="62"/>
      <c r="H238" s="62"/>
      <c r="I238" s="62"/>
      <c r="J238" s="62"/>
      <c r="K238" s="62"/>
      <c r="L238" s="62"/>
      <c r="M238" s="62"/>
      <c r="N238" s="53"/>
      <c r="O238" s="62"/>
      <c r="P238" s="62"/>
      <c r="Q238" s="62"/>
      <c r="R238" s="62"/>
      <c r="S238" s="62"/>
      <c r="T238" s="62"/>
      <c r="U238" s="62"/>
      <c r="V238" s="62"/>
      <c r="W238" s="62"/>
      <c r="X238" s="62"/>
      <c r="Y238" s="62"/>
      <c r="Z238" s="53"/>
      <c r="AA238" s="53"/>
    </row>
    <row r="239" spans="1:27" x14ac:dyDescent="0.25">
      <c r="A239" s="53"/>
      <c r="B239" s="62"/>
      <c r="C239" s="62"/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53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53"/>
      <c r="AA239" s="53"/>
    </row>
    <row r="240" spans="1:27" x14ac:dyDescent="0.25">
      <c r="A240" s="53"/>
      <c r="B240" s="62"/>
      <c r="C240" s="62"/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53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53"/>
      <c r="AA240" s="53"/>
    </row>
    <row r="241" spans="1:27" x14ac:dyDescent="0.25">
      <c r="A241" s="53"/>
      <c r="B241" s="62"/>
      <c r="C241" s="62"/>
      <c r="D241" s="62"/>
      <c r="E241" s="62"/>
      <c r="F241" s="62"/>
      <c r="G241" s="62"/>
      <c r="H241" s="62"/>
      <c r="I241" s="62"/>
      <c r="J241" s="62"/>
      <c r="K241" s="62"/>
      <c r="L241" s="62"/>
      <c r="M241" s="62"/>
      <c r="N241" s="53"/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  <c r="Z241" s="53"/>
      <c r="AA241" s="53"/>
    </row>
    <row r="242" spans="1:27" x14ac:dyDescent="0.25">
      <c r="A242" s="53"/>
      <c r="B242" s="62"/>
      <c r="C242" s="62"/>
      <c r="D242" s="62"/>
      <c r="E242" s="62"/>
      <c r="F242" s="62"/>
      <c r="G242" s="62"/>
      <c r="H242" s="62"/>
      <c r="I242" s="62"/>
      <c r="J242" s="62"/>
      <c r="K242" s="62"/>
      <c r="L242" s="62"/>
      <c r="M242" s="62"/>
      <c r="N242" s="53"/>
      <c r="O242" s="62"/>
      <c r="P242" s="62"/>
      <c r="Q242" s="62"/>
      <c r="R242" s="62"/>
      <c r="S242" s="62"/>
      <c r="T242" s="62"/>
      <c r="U242" s="62"/>
      <c r="V242" s="62"/>
      <c r="W242" s="62"/>
      <c r="X242" s="62"/>
      <c r="Y242" s="62"/>
      <c r="Z242" s="53"/>
      <c r="AA242" s="53"/>
    </row>
    <row r="243" spans="1:27" x14ac:dyDescent="0.25">
      <c r="A243" s="53"/>
      <c r="B243" s="62"/>
      <c r="C243" s="62"/>
      <c r="D243" s="62"/>
      <c r="E243" s="62"/>
      <c r="F243" s="62"/>
      <c r="G243" s="62"/>
      <c r="H243" s="62"/>
      <c r="I243" s="62"/>
      <c r="J243" s="62"/>
      <c r="K243" s="62"/>
      <c r="L243" s="62"/>
      <c r="M243" s="62"/>
      <c r="N243" s="53"/>
      <c r="O243" s="62"/>
      <c r="P243" s="62"/>
      <c r="Q243" s="62"/>
      <c r="R243" s="62"/>
      <c r="S243" s="62"/>
      <c r="T243" s="62"/>
      <c r="U243" s="62"/>
      <c r="V243" s="62"/>
      <c r="W243" s="62"/>
      <c r="X243" s="62"/>
      <c r="Y243" s="62"/>
      <c r="Z243" s="53"/>
      <c r="AA243" s="53"/>
    </row>
    <row r="244" spans="1:27" x14ac:dyDescent="0.25">
      <c r="A244" s="53"/>
      <c r="B244" s="62"/>
      <c r="C244" s="62"/>
      <c r="D244" s="62"/>
      <c r="E244" s="62"/>
      <c r="F244" s="62"/>
      <c r="G244" s="62"/>
      <c r="H244" s="62"/>
      <c r="I244" s="62"/>
      <c r="J244" s="62"/>
      <c r="K244" s="62"/>
      <c r="L244" s="62"/>
      <c r="M244" s="62"/>
      <c r="N244" s="53"/>
      <c r="O244" s="62"/>
      <c r="P244" s="62"/>
      <c r="Q244" s="62"/>
      <c r="R244" s="62"/>
      <c r="S244" s="62"/>
      <c r="T244" s="62"/>
      <c r="U244" s="62"/>
      <c r="V244" s="62"/>
      <c r="W244" s="62"/>
      <c r="X244" s="62"/>
      <c r="Y244" s="62"/>
      <c r="Z244" s="53"/>
      <c r="AA244" s="53"/>
    </row>
    <row r="245" spans="1:27" x14ac:dyDescent="0.25">
      <c r="A245" s="53"/>
      <c r="B245" s="62"/>
      <c r="C245" s="62"/>
      <c r="D245" s="62"/>
      <c r="E245" s="62"/>
      <c r="F245" s="62"/>
      <c r="G245" s="62"/>
      <c r="H245" s="62"/>
      <c r="I245" s="62"/>
      <c r="J245" s="62"/>
      <c r="K245" s="62"/>
      <c r="L245" s="62"/>
      <c r="M245" s="62"/>
      <c r="N245" s="53"/>
      <c r="O245" s="62"/>
      <c r="P245" s="62"/>
      <c r="Q245" s="62"/>
      <c r="R245" s="62"/>
      <c r="S245" s="62"/>
      <c r="T245" s="62"/>
      <c r="U245" s="62"/>
      <c r="V245" s="62"/>
      <c r="W245" s="62"/>
      <c r="X245" s="62"/>
      <c r="Y245" s="62"/>
      <c r="Z245" s="53"/>
      <c r="AA245" s="53"/>
    </row>
    <row r="246" spans="1:27" x14ac:dyDescent="0.25">
      <c r="A246" s="53"/>
      <c r="B246" s="62"/>
      <c r="C246" s="62"/>
      <c r="D246" s="62"/>
      <c r="E246" s="62"/>
      <c r="F246" s="62"/>
      <c r="G246" s="62"/>
      <c r="H246" s="62"/>
      <c r="I246" s="62"/>
      <c r="J246" s="62"/>
      <c r="K246" s="62"/>
      <c r="L246" s="62"/>
      <c r="M246" s="62"/>
      <c r="N246" s="53"/>
      <c r="O246" s="62"/>
      <c r="P246" s="62"/>
      <c r="Q246" s="62"/>
      <c r="R246" s="62"/>
      <c r="S246" s="62"/>
      <c r="T246" s="62"/>
      <c r="U246" s="62"/>
      <c r="V246" s="62"/>
      <c r="W246" s="62"/>
      <c r="X246" s="62"/>
      <c r="Y246" s="62"/>
      <c r="Z246" s="53"/>
      <c r="AA246" s="53"/>
    </row>
    <row r="247" spans="1:27" x14ac:dyDescent="0.25">
      <c r="A247" s="53"/>
      <c r="B247" s="62"/>
      <c r="C247" s="62"/>
      <c r="D247" s="62"/>
      <c r="E247" s="62"/>
      <c r="F247" s="62"/>
      <c r="G247" s="62"/>
      <c r="H247" s="62"/>
      <c r="I247" s="62"/>
      <c r="J247" s="62"/>
      <c r="K247" s="62"/>
      <c r="L247" s="62"/>
      <c r="M247" s="62"/>
      <c r="N247" s="53"/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  <c r="Z247" s="53"/>
      <c r="AA247" s="53"/>
    </row>
    <row r="248" spans="1:27" x14ac:dyDescent="0.25">
      <c r="A248" s="53"/>
      <c r="B248" s="62"/>
      <c r="C248" s="62"/>
      <c r="D248" s="62"/>
      <c r="E248" s="62"/>
      <c r="F248" s="62"/>
      <c r="G248" s="62"/>
      <c r="H248" s="62"/>
      <c r="I248" s="62"/>
      <c r="J248" s="62"/>
      <c r="K248" s="62"/>
      <c r="L248" s="62"/>
      <c r="M248" s="62"/>
      <c r="N248" s="53"/>
      <c r="O248" s="62"/>
      <c r="P248" s="62"/>
      <c r="Q248" s="62"/>
      <c r="R248" s="62"/>
      <c r="S248" s="62"/>
      <c r="T248" s="62"/>
      <c r="U248" s="62"/>
      <c r="V248" s="62"/>
      <c r="W248" s="62"/>
      <c r="X248" s="62"/>
      <c r="Y248" s="62"/>
      <c r="Z248" s="53"/>
      <c r="AA248" s="53"/>
    </row>
    <row r="249" spans="1:27" x14ac:dyDescent="0.25">
      <c r="A249" s="53"/>
      <c r="B249" s="62"/>
      <c r="C249" s="62"/>
      <c r="D249" s="62"/>
      <c r="E249" s="62"/>
      <c r="F249" s="62"/>
      <c r="G249" s="62"/>
      <c r="H249" s="62"/>
      <c r="I249" s="62"/>
      <c r="J249" s="62"/>
      <c r="K249" s="62"/>
      <c r="L249" s="62"/>
      <c r="M249" s="62"/>
      <c r="N249" s="53"/>
      <c r="O249" s="62"/>
      <c r="P249" s="62"/>
      <c r="Q249" s="62"/>
      <c r="R249" s="62"/>
      <c r="S249" s="62"/>
      <c r="T249" s="62"/>
      <c r="U249" s="62"/>
      <c r="V249" s="62"/>
      <c r="W249" s="62"/>
      <c r="X249" s="62"/>
      <c r="Y249" s="62"/>
      <c r="Z249" s="53"/>
      <c r="AA249" s="53"/>
    </row>
    <row r="250" spans="1:27" x14ac:dyDescent="0.25">
      <c r="A250" s="53"/>
      <c r="B250" s="62"/>
      <c r="C250" s="62"/>
      <c r="D250" s="62"/>
      <c r="E250" s="62"/>
      <c r="F250" s="62"/>
      <c r="G250" s="62"/>
      <c r="H250" s="62"/>
      <c r="I250" s="62"/>
      <c r="J250" s="62"/>
      <c r="K250" s="62"/>
      <c r="L250" s="62"/>
      <c r="M250" s="62"/>
      <c r="N250" s="53"/>
      <c r="O250" s="62"/>
      <c r="P250" s="62"/>
      <c r="Q250" s="62"/>
      <c r="R250" s="62"/>
      <c r="S250" s="62"/>
      <c r="T250" s="62"/>
      <c r="U250" s="62"/>
      <c r="V250" s="62"/>
      <c r="W250" s="62"/>
      <c r="X250" s="62"/>
      <c r="Y250" s="62"/>
      <c r="Z250" s="53"/>
      <c r="AA250" s="53"/>
    </row>
    <row r="251" spans="1:27" x14ac:dyDescent="0.25">
      <c r="A251" s="53"/>
      <c r="B251" s="62"/>
      <c r="C251" s="62"/>
      <c r="D251" s="62"/>
      <c r="E251" s="62"/>
      <c r="F251" s="62"/>
      <c r="G251" s="62"/>
      <c r="H251" s="62"/>
      <c r="I251" s="62"/>
      <c r="J251" s="62"/>
      <c r="K251" s="62"/>
      <c r="L251" s="62"/>
      <c r="M251" s="62"/>
      <c r="N251" s="53"/>
      <c r="O251" s="62"/>
      <c r="P251" s="62"/>
      <c r="Q251" s="62"/>
      <c r="R251" s="62"/>
      <c r="S251" s="62"/>
      <c r="T251" s="62"/>
      <c r="U251" s="62"/>
      <c r="V251" s="62"/>
      <c r="W251" s="62"/>
      <c r="X251" s="62"/>
      <c r="Y251" s="62"/>
      <c r="Z251" s="53"/>
      <c r="AA251" s="53"/>
    </row>
    <row r="252" spans="1:27" x14ac:dyDescent="0.25">
      <c r="A252" s="53"/>
      <c r="B252" s="62"/>
      <c r="C252" s="62"/>
      <c r="D252" s="62"/>
      <c r="E252" s="62"/>
      <c r="F252" s="62"/>
      <c r="G252" s="62"/>
      <c r="H252" s="62"/>
      <c r="I252" s="62"/>
      <c r="J252" s="62"/>
      <c r="K252" s="62"/>
      <c r="L252" s="62"/>
      <c r="M252" s="62"/>
      <c r="N252" s="53"/>
      <c r="O252" s="62"/>
      <c r="P252" s="62"/>
      <c r="Q252" s="62"/>
      <c r="R252" s="62"/>
      <c r="S252" s="62"/>
      <c r="T252" s="62"/>
      <c r="U252" s="62"/>
      <c r="V252" s="62"/>
      <c r="W252" s="62"/>
      <c r="X252" s="62"/>
      <c r="Y252" s="62"/>
      <c r="Z252" s="53"/>
      <c r="AA252" s="53"/>
    </row>
    <row r="253" spans="1:27" x14ac:dyDescent="0.25">
      <c r="A253" s="53"/>
      <c r="B253" s="62"/>
      <c r="C253" s="62"/>
      <c r="D253" s="62"/>
      <c r="E253" s="62"/>
      <c r="F253" s="62"/>
      <c r="G253" s="62"/>
      <c r="H253" s="62"/>
      <c r="I253" s="62"/>
      <c r="J253" s="62"/>
      <c r="K253" s="62"/>
      <c r="L253" s="62"/>
      <c r="M253" s="62"/>
      <c r="N253" s="53"/>
      <c r="O253" s="62"/>
      <c r="P253" s="62"/>
      <c r="Q253" s="62"/>
      <c r="R253" s="62"/>
      <c r="S253" s="62"/>
      <c r="T253" s="62"/>
      <c r="U253" s="62"/>
      <c r="V253" s="62"/>
      <c r="W253" s="62"/>
      <c r="X253" s="62"/>
      <c r="Y253" s="62"/>
      <c r="Z253" s="53"/>
      <c r="AA253" s="53"/>
    </row>
    <row r="254" spans="1:27" x14ac:dyDescent="0.25">
      <c r="A254" s="53"/>
      <c r="B254" s="62"/>
      <c r="C254" s="62"/>
      <c r="D254" s="62"/>
      <c r="E254" s="62"/>
      <c r="F254" s="62"/>
      <c r="G254" s="62"/>
      <c r="H254" s="62"/>
      <c r="I254" s="62"/>
      <c r="J254" s="62"/>
      <c r="K254" s="62"/>
      <c r="L254" s="62"/>
      <c r="M254" s="62"/>
      <c r="N254" s="53"/>
      <c r="O254" s="62"/>
      <c r="P254" s="62"/>
      <c r="Q254" s="62"/>
      <c r="R254" s="62"/>
      <c r="S254" s="62"/>
      <c r="T254" s="62"/>
      <c r="U254" s="62"/>
      <c r="V254" s="62"/>
      <c r="W254" s="62"/>
      <c r="X254" s="62"/>
      <c r="Y254" s="62"/>
      <c r="Z254" s="53"/>
      <c r="AA254" s="53"/>
    </row>
    <row r="255" spans="1:27" x14ac:dyDescent="0.25">
      <c r="A255" s="53"/>
      <c r="B255" s="62"/>
      <c r="C255" s="62"/>
      <c r="D255" s="62"/>
      <c r="E255" s="62"/>
      <c r="F255" s="62"/>
      <c r="G255" s="62"/>
      <c r="H255" s="62"/>
      <c r="I255" s="62"/>
      <c r="J255" s="62"/>
      <c r="K255" s="62"/>
      <c r="L255" s="62"/>
      <c r="M255" s="62"/>
      <c r="N255" s="53"/>
      <c r="O255" s="62"/>
      <c r="P255" s="62"/>
      <c r="Q255" s="62"/>
      <c r="R255" s="62"/>
      <c r="S255" s="62"/>
      <c r="T255" s="62"/>
      <c r="U255" s="62"/>
      <c r="V255" s="62"/>
      <c r="W255" s="62"/>
      <c r="X255" s="62"/>
      <c r="Y255" s="62"/>
      <c r="Z255" s="53"/>
      <c r="AA255" s="53"/>
    </row>
    <row r="256" spans="1:27" x14ac:dyDescent="0.25">
      <c r="A256" s="53"/>
      <c r="B256" s="62"/>
      <c r="C256" s="62"/>
      <c r="D256" s="62"/>
      <c r="E256" s="62"/>
      <c r="F256" s="62"/>
      <c r="G256" s="62"/>
      <c r="H256" s="62"/>
      <c r="I256" s="62"/>
      <c r="J256" s="62"/>
      <c r="K256" s="62"/>
      <c r="L256" s="62"/>
      <c r="M256" s="62"/>
      <c r="N256" s="53"/>
      <c r="O256" s="62"/>
      <c r="P256" s="62"/>
      <c r="Q256" s="62"/>
      <c r="R256" s="62"/>
      <c r="S256" s="62"/>
      <c r="T256" s="62"/>
      <c r="U256" s="62"/>
      <c r="V256" s="62"/>
      <c r="W256" s="62"/>
      <c r="X256" s="62"/>
      <c r="Y256" s="62"/>
      <c r="Z256" s="53"/>
      <c r="AA256" s="53"/>
    </row>
    <row r="257" spans="1:27" x14ac:dyDescent="0.25">
      <c r="A257" s="53"/>
      <c r="B257" s="62"/>
      <c r="C257" s="62"/>
      <c r="D257" s="62"/>
      <c r="E257" s="62"/>
      <c r="F257" s="62"/>
      <c r="G257" s="62"/>
      <c r="H257" s="62"/>
      <c r="I257" s="62"/>
      <c r="J257" s="62"/>
      <c r="K257" s="62"/>
      <c r="L257" s="62"/>
      <c r="M257" s="62"/>
      <c r="N257" s="53"/>
      <c r="O257" s="62"/>
      <c r="P257" s="62"/>
      <c r="Q257" s="62"/>
      <c r="R257" s="62"/>
      <c r="S257" s="62"/>
      <c r="T257" s="62"/>
      <c r="U257" s="62"/>
      <c r="V257" s="62"/>
      <c r="W257" s="62"/>
      <c r="X257" s="62"/>
      <c r="Y257" s="62"/>
      <c r="Z257" s="53"/>
      <c r="AA257" s="53"/>
    </row>
    <row r="258" spans="1:27" x14ac:dyDescent="0.25">
      <c r="A258" s="53"/>
      <c r="B258" s="62"/>
      <c r="C258" s="62"/>
      <c r="D258" s="62"/>
      <c r="E258" s="62"/>
      <c r="F258" s="62"/>
      <c r="G258" s="62"/>
      <c r="H258" s="62"/>
      <c r="I258" s="62"/>
      <c r="J258" s="62"/>
      <c r="K258" s="62"/>
      <c r="L258" s="62"/>
      <c r="M258" s="62"/>
      <c r="N258" s="53"/>
      <c r="O258" s="62"/>
      <c r="P258" s="62"/>
      <c r="Q258" s="62"/>
      <c r="R258" s="62"/>
      <c r="S258" s="62"/>
      <c r="T258" s="62"/>
      <c r="U258" s="62"/>
      <c r="V258" s="62"/>
      <c r="W258" s="62"/>
      <c r="X258" s="62"/>
      <c r="Y258" s="62"/>
      <c r="Z258" s="53"/>
      <c r="AA258" s="53"/>
    </row>
    <row r="259" spans="1:27" x14ac:dyDescent="0.25">
      <c r="A259" s="53"/>
      <c r="B259" s="62"/>
      <c r="C259" s="62"/>
      <c r="D259" s="62"/>
      <c r="E259" s="62"/>
      <c r="F259" s="62"/>
      <c r="G259" s="62"/>
      <c r="H259" s="62"/>
      <c r="I259" s="62"/>
      <c r="J259" s="62"/>
      <c r="K259" s="62"/>
      <c r="L259" s="62"/>
      <c r="M259" s="62"/>
      <c r="N259" s="53"/>
      <c r="O259" s="62"/>
      <c r="P259" s="62"/>
      <c r="Q259" s="62"/>
      <c r="R259" s="62"/>
      <c r="S259" s="62"/>
      <c r="T259" s="62"/>
      <c r="U259" s="62"/>
      <c r="V259" s="62"/>
      <c r="W259" s="62"/>
      <c r="X259" s="62"/>
      <c r="Y259" s="62"/>
      <c r="Z259" s="53"/>
      <c r="AA259" s="53"/>
    </row>
    <row r="260" spans="1:27" x14ac:dyDescent="0.25">
      <c r="A260" s="53"/>
      <c r="B260" s="62"/>
      <c r="C260" s="62"/>
      <c r="D260" s="62"/>
      <c r="E260" s="62"/>
      <c r="F260" s="62"/>
      <c r="G260" s="62"/>
      <c r="H260" s="62"/>
      <c r="I260" s="62"/>
      <c r="J260" s="62"/>
      <c r="K260" s="62"/>
      <c r="L260" s="62"/>
      <c r="M260" s="62"/>
      <c r="N260" s="53"/>
      <c r="O260" s="62"/>
      <c r="P260" s="62"/>
      <c r="Q260" s="62"/>
      <c r="R260" s="62"/>
      <c r="S260" s="62"/>
      <c r="T260" s="62"/>
      <c r="U260" s="62"/>
      <c r="V260" s="62"/>
      <c r="W260" s="62"/>
      <c r="X260" s="62"/>
      <c r="Y260" s="62"/>
      <c r="Z260" s="53"/>
      <c r="AA260" s="53"/>
    </row>
    <row r="261" spans="1:27" x14ac:dyDescent="0.25">
      <c r="A261" s="53"/>
      <c r="B261" s="62"/>
      <c r="C261" s="62"/>
      <c r="D261" s="62"/>
      <c r="E261" s="62"/>
      <c r="F261" s="62"/>
      <c r="G261" s="62"/>
      <c r="H261" s="62"/>
      <c r="I261" s="62"/>
      <c r="J261" s="62"/>
      <c r="K261" s="62"/>
      <c r="L261" s="62"/>
      <c r="M261" s="62"/>
      <c r="N261" s="53"/>
      <c r="O261" s="62"/>
      <c r="P261" s="62"/>
      <c r="Q261" s="62"/>
      <c r="R261" s="62"/>
      <c r="S261" s="62"/>
      <c r="T261" s="62"/>
      <c r="U261" s="62"/>
      <c r="V261" s="62"/>
      <c r="W261" s="62"/>
      <c r="X261" s="62"/>
      <c r="Y261" s="62"/>
      <c r="Z261" s="53"/>
      <c r="AA261" s="53"/>
    </row>
    <row r="262" spans="1:27" x14ac:dyDescent="0.25">
      <c r="A262" s="53"/>
      <c r="B262" s="62"/>
      <c r="C262" s="62"/>
      <c r="D262" s="62"/>
      <c r="E262" s="62"/>
      <c r="F262" s="62"/>
      <c r="G262" s="62"/>
      <c r="H262" s="62"/>
      <c r="I262" s="62"/>
      <c r="J262" s="62"/>
      <c r="K262" s="62"/>
      <c r="L262" s="62"/>
      <c r="M262" s="62"/>
      <c r="N262" s="53"/>
      <c r="O262" s="62"/>
      <c r="P262" s="62"/>
      <c r="Q262" s="62"/>
      <c r="R262" s="62"/>
      <c r="S262" s="62"/>
      <c r="T262" s="62"/>
      <c r="U262" s="62"/>
      <c r="V262" s="62"/>
      <c r="W262" s="62"/>
      <c r="X262" s="62"/>
      <c r="Y262" s="62"/>
      <c r="Z262" s="53"/>
      <c r="AA262" s="53"/>
    </row>
    <row r="263" spans="1:27" x14ac:dyDescent="0.25">
      <c r="A263" s="53"/>
      <c r="B263" s="62"/>
      <c r="C263" s="62"/>
      <c r="D263" s="62"/>
      <c r="E263" s="62"/>
      <c r="F263" s="62"/>
      <c r="G263" s="62"/>
      <c r="H263" s="62"/>
      <c r="I263" s="62"/>
      <c r="J263" s="62"/>
      <c r="K263" s="62"/>
      <c r="L263" s="62"/>
      <c r="M263" s="62"/>
      <c r="N263" s="53"/>
      <c r="O263" s="62"/>
      <c r="P263" s="62"/>
      <c r="Q263" s="62"/>
      <c r="R263" s="62"/>
      <c r="S263" s="62"/>
      <c r="T263" s="62"/>
      <c r="U263" s="62"/>
      <c r="V263" s="62"/>
      <c r="W263" s="62"/>
      <c r="X263" s="62"/>
      <c r="Y263" s="62"/>
      <c r="Z263" s="53"/>
      <c r="AA263" s="53"/>
    </row>
    <row r="264" spans="1:27" x14ac:dyDescent="0.25">
      <c r="A264" s="53"/>
      <c r="B264" s="62"/>
      <c r="C264" s="62"/>
      <c r="D264" s="62"/>
      <c r="E264" s="62"/>
      <c r="F264" s="62"/>
      <c r="G264" s="62"/>
      <c r="H264" s="62"/>
      <c r="I264" s="62"/>
      <c r="J264" s="62"/>
      <c r="K264" s="62"/>
      <c r="L264" s="62"/>
      <c r="M264" s="62"/>
      <c r="N264" s="53"/>
      <c r="O264" s="62"/>
      <c r="P264" s="62"/>
      <c r="Q264" s="62"/>
      <c r="R264" s="62"/>
      <c r="S264" s="62"/>
      <c r="T264" s="62"/>
      <c r="U264" s="62"/>
      <c r="V264" s="62"/>
      <c r="W264" s="62"/>
      <c r="X264" s="62"/>
      <c r="Y264" s="62"/>
      <c r="Z264" s="53"/>
      <c r="AA264" s="53"/>
    </row>
    <row r="265" spans="1:27" x14ac:dyDescent="0.25">
      <c r="A265" s="53"/>
      <c r="B265" s="62"/>
      <c r="C265" s="62"/>
      <c r="D265" s="62"/>
      <c r="E265" s="62"/>
      <c r="F265" s="62"/>
      <c r="G265" s="62"/>
      <c r="H265" s="62"/>
      <c r="I265" s="62"/>
      <c r="J265" s="62"/>
      <c r="K265" s="62"/>
      <c r="L265" s="62"/>
      <c r="M265" s="62"/>
      <c r="N265" s="53"/>
      <c r="O265" s="62"/>
      <c r="P265" s="62"/>
      <c r="Q265" s="62"/>
      <c r="R265" s="62"/>
      <c r="S265" s="62"/>
      <c r="T265" s="62"/>
      <c r="U265" s="62"/>
      <c r="V265" s="62"/>
      <c r="W265" s="62"/>
      <c r="X265" s="62"/>
      <c r="Y265" s="62"/>
      <c r="Z265" s="53"/>
      <c r="AA265" s="53"/>
    </row>
    <row r="266" spans="1:27" x14ac:dyDescent="0.25">
      <c r="A266" s="53"/>
      <c r="B266" s="62"/>
      <c r="C266" s="62"/>
      <c r="D266" s="62"/>
      <c r="E266" s="62"/>
      <c r="F266" s="62"/>
      <c r="G266" s="62"/>
      <c r="H266" s="62"/>
      <c r="I266" s="62"/>
      <c r="J266" s="62"/>
      <c r="K266" s="62"/>
      <c r="L266" s="62"/>
      <c r="M266" s="62"/>
      <c r="N266" s="53"/>
      <c r="O266" s="62"/>
      <c r="P266" s="62"/>
      <c r="Q266" s="62"/>
      <c r="R266" s="62"/>
      <c r="S266" s="62"/>
      <c r="T266" s="62"/>
      <c r="U266" s="62"/>
      <c r="V266" s="62"/>
      <c r="W266" s="62"/>
      <c r="X266" s="62"/>
      <c r="Y266" s="62"/>
      <c r="Z266" s="53"/>
      <c r="AA266" s="53"/>
    </row>
    <row r="267" spans="1:27" x14ac:dyDescent="0.25">
      <c r="A267" s="53"/>
      <c r="B267" s="62"/>
      <c r="C267" s="62"/>
      <c r="D267" s="62"/>
      <c r="E267" s="62"/>
      <c r="F267" s="62"/>
      <c r="G267" s="62"/>
      <c r="H267" s="62"/>
      <c r="I267" s="62"/>
      <c r="J267" s="62"/>
      <c r="K267" s="62"/>
      <c r="L267" s="62"/>
      <c r="M267" s="62"/>
      <c r="N267" s="53"/>
      <c r="O267" s="62"/>
      <c r="P267" s="62"/>
      <c r="Q267" s="62"/>
      <c r="R267" s="62"/>
      <c r="S267" s="62"/>
      <c r="T267" s="62"/>
      <c r="U267" s="62"/>
      <c r="V267" s="62"/>
      <c r="W267" s="62"/>
      <c r="X267" s="62"/>
      <c r="Y267" s="62"/>
      <c r="Z267" s="53"/>
      <c r="AA267" s="53"/>
    </row>
    <row r="268" spans="1:27" x14ac:dyDescent="0.25">
      <c r="A268" s="53"/>
      <c r="B268" s="62"/>
      <c r="C268" s="62"/>
      <c r="D268" s="62"/>
      <c r="E268" s="62"/>
      <c r="F268" s="62"/>
      <c r="G268" s="62"/>
      <c r="H268" s="62"/>
      <c r="I268" s="62"/>
      <c r="J268" s="62"/>
      <c r="K268" s="62"/>
      <c r="L268" s="62"/>
      <c r="M268" s="62"/>
      <c r="N268" s="53"/>
      <c r="O268" s="62"/>
      <c r="P268" s="62"/>
      <c r="Q268" s="62"/>
      <c r="R268" s="62"/>
      <c r="S268" s="62"/>
      <c r="T268" s="62"/>
      <c r="U268" s="62"/>
      <c r="V268" s="62"/>
      <c r="W268" s="62"/>
      <c r="X268" s="62"/>
      <c r="Y268" s="62"/>
      <c r="Z268" s="53"/>
      <c r="AA268" s="53"/>
    </row>
    <row r="269" spans="1:27" x14ac:dyDescent="0.25">
      <c r="A269" s="53"/>
      <c r="B269" s="62"/>
      <c r="C269" s="62"/>
      <c r="D269" s="62"/>
      <c r="E269" s="62"/>
      <c r="F269" s="62"/>
      <c r="G269" s="62"/>
      <c r="H269" s="62"/>
      <c r="I269" s="62"/>
      <c r="J269" s="62"/>
      <c r="K269" s="62"/>
      <c r="L269" s="62"/>
      <c r="M269" s="62"/>
      <c r="N269" s="53"/>
      <c r="O269" s="62"/>
      <c r="P269" s="62"/>
      <c r="Q269" s="62"/>
      <c r="R269" s="62"/>
      <c r="S269" s="62"/>
      <c r="T269" s="62"/>
      <c r="U269" s="62"/>
      <c r="V269" s="62"/>
      <c r="W269" s="62"/>
      <c r="X269" s="62"/>
      <c r="Y269" s="62"/>
      <c r="Z269" s="53"/>
      <c r="AA269" s="53"/>
    </row>
    <row r="270" spans="1:27" x14ac:dyDescent="0.25">
      <c r="A270" s="53"/>
      <c r="B270" s="62"/>
      <c r="C270" s="62"/>
      <c r="D270" s="62"/>
      <c r="E270" s="62"/>
      <c r="F270" s="62"/>
      <c r="G270" s="62"/>
      <c r="H270" s="62"/>
      <c r="I270" s="62"/>
      <c r="J270" s="62"/>
      <c r="K270" s="62"/>
      <c r="L270" s="62"/>
      <c r="M270" s="62"/>
      <c r="N270" s="53"/>
      <c r="O270" s="62"/>
      <c r="P270" s="62"/>
      <c r="Q270" s="62"/>
      <c r="R270" s="62"/>
      <c r="S270" s="62"/>
      <c r="T270" s="62"/>
      <c r="U270" s="62"/>
      <c r="V270" s="62"/>
      <c r="W270" s="62"/>
      <c r="X270" s="62"/>
      <c r="Y270" s="62"/>
      <c r="Z270" s="53"/>
      <c r="AA270" s="53"/>
    </row>
    <row r="271" spans="1:27" x14ac:dyDescent="0.25">
      <c r="A271" s="53"/>
      <c r="B271" s="62"/>
      <c r="C271" s="62"/>
      <c r="D271" s="62"/>
      <c r="E271" s="62"/>
      <c r="F271" s="62"/>
      <c r="G271" s="62"/>
      <c r="H271" s="62"/>
      <c r="I271" s="62"/>
      <c r="J271" s="62"/>
      <c r="K271" s="62"/>
      <c r="L271" s="62"/>
      <c r="M271" s="62"/>
      <c r="N271" s="53"/>
      <c r="O271" s="62"/>
      <c r="P271" s="62"/>
      <c r="Q271" s="62"/>
      <c r="R271" s="62"/>
      <c r="S271" s="62"/>
      <c r="T271" s="62"/>
      <c r="U271" s="62"/>
      <c r="V271" s="62"/>
      <c r="W271" s="62"/>
      <c r="X271" s="62"/>
      <c r="Y271" s="62"/>
      <c r="Z271" s="53"/>
      <c r="AA271" s="53"/>
    </row>
    <row r="272" spans="1:27" x14ac:dyDescent="0.25">
      <c r="A272" s="53"/>
      <c r="B272" s="62"/>
      <c r="C272" s="62"/>
      <c r="D272" s="62"/>
      <c r="E272" s="62"/>
      <c r="F272" s="62"/>
      <c r="G272" s="62"/>
      <c r="H272" s="62"/>
      <c r="I272" s="62"/>
      <c r="J272" s="62"/>
      <c r="K272" s="62"/>
      <c r="L272" s="62"/>
      <c r="M272" s="62"/>
      <c r="N272" s="53"/>
      <c r="O272" s="62"/>
      <c r="P272" s="62"/>
      <c r="Q272" s="62"/>
      <c r="R272" s="62"/>
      <c r="S272" s="62"/>
      <c r="T272" s="62"/>
      <c r="U272" s="62"/>
      <c r="V272" s="62"/>
      <c r="W272" s="62"/>
      <c r="X272" s="62"/>
      <c r="Y272" s="62"/>
      <c r="Z272" s="53"/>
      <c r="AA272" s="53"/>
    </row>
    <row r="273" spans="1:27" x14ac:dyDescent="0.25">
      <c r="A273" s="53"/>
      <c r="B273" s="62"/>
      <c r="C273" s="62"/>
      <c r="D273" s="62"/>
      <c r="E273" s="62"/>
      <c r="F273" s="62"/>
      <c r="G273" s="62"/>
      <c r="H273" s="62"/>
      <c r="I273" s="62"/>
      <c r="J273" s="62"/>
      <c r="K273" s="62"/>
      <c r="L273" s="62"/>
      <c r="M273" s="62"/>
      <c r="N273" s="53"/>
      <c r="O273" s="62"/>
      <c r="P273" s="62"/>
      <c r="Q273" s="62"/>
      <c r="R273" s="62"/>
      <c r="S273" s="62"/>
      <c r="T273" s="62"/>
      <c r="U273" s="62"/>
      <c r="V273" s="62"/>
      <c r="W273" s="62"/>
      <c r="X273" s="62"/>
      <c r="Y273" s="62"/>
      <c r="Z273" s="53"/>
      <c r="AA273" s="53"/>
    </row>
    <row r="274" spans="1:27" x14ac:dyDescent="0.25">
      <c r="A274" s="53"/>
      <c r="B274" s="62"/>
      <c r="C274" s="62"/>
      <c r="D274" s="62"/>
      <c r="E274" s="62"/>
      <c r="F274" s="62"/>
      <c r="G274" s="62"/>
      <c r="H274" s="62"/>
      <c r="I274" s="62"/>
      <c r="J274" s="62"/>
      <c r="K274" s="62"/>
      <c r="L274" s="62"/>
      <c r="M274" s="62"/>
      <c r="N274" s="53"/>
      <c r="O274" s="62"/>
      <c r="P274" s="62"/>
      <c r="Q274" s="62"/>
      <c r="R274" s="62"/>
      <c r="S274" s="62"/>
      <c r="T274" s="62"/>
      <c r="U274" s="62"/>
      <c r="V274" s="62"/>
      <c r="W274" s="62"/>
      <c r="X274" s="62"/>
      <c r="Y274" s="62"/>
      <c r="Z274" s="53"/>
      <c r="AA274" s="53"/>
    </row>
  </sheetData>
  <mergeCells count="34">
    <mergeCell ref="Q43:Q46"/>
    <mergeCell ref="Q47:Q50"/>
    <mergeCell ref="Q51:Q54"/>
    <mergeCell ref="P39:P54"/>
    <mergeCell ref="Q7:Q10"/>
    <mergeCell ref="Q11:Q14"/>
    <mergeCell ref="Q15:Q18"/>
    <mergeCell ref="Q19:Q22"/>
    <mergeCell ref="Q23:Q26"/>
    <mergeCell ref="Q27:Q30"/>
    <mergeCell ref="Q31:Q34"/>
    <mergeCell ref="Q35:Q38"/>
    <mergeCell ref="Q39:Q42"/>
    <mergeCell ref="P23:P38"/>
    <mergeCell ref="F5:H5"/>
    <mergeCell ref="I5:M5"/>
    <mergeCell ref="S5:U5"/>
    <mergeCell ref="V5:Z5"/>
    <mergeCell ref="P7:P22"/>
    <mergeCell ref="C7:C22"/>
    <mergeCell ref="C23:C38"/>
    <mergeCell ref="C39:C54"/>
    <mergeCell ref="D7:D10"/>
    <mergeCell ref="D11:D14"/>
    <mergeCell ref="D15:D18"/>
    <mergeCell ref="D19:D22"/>
    <mergeCell ref="D23:D26"/>
    <mergeCell ref="D27:D30"/>
    <mergeCell ref="D31:D34"/>
    <mergeCell ref="D35:D38"/>
    <mergeCell ref="D39:D42"/>
    <mergeCell ref="D43:D46"/>
    <mergeCell ref="D47:D50"/>
    <mergeCell ref="D51:D54"/>
  </mergeCells>
  <pageMargins left="0.7" right="0.7" top="0.78740157499999996" bottom="0.78740157499999996" header="0.3" footer="0.3"/>
  <pageSetup paperSize="9" orientation="portrait" horizont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INTRO</vt:lpstr>
      <vt:lpstr>RECHNER</vt:lpstr>
      <vt:lpstr>CALCULATOR</vt:lpstr>
      <vt:lpstr>Info Table</vt:lpstr>
      <vt:lpstr>RECHNER!Druckbereich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Hennes</dc:creator>
  <cp:lastModifiedBy>Hennes</cp:lastModifiedBy>
  <cp:lastPrinted>2021-09-20T15:54:19Z</cp:lastPrinted>
  <dcterms:created xsi:type="dcterms:W3CDTF">2021-07-10T10:10:17Z</dcterms:created>
  <dcterms:modified xsi:type="dcterms:W3CDTF">2023-12-12T16:31:49Z</dcterms:modified>
</cp:coreProperties>
</file>